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ECB8B091-135F-4D70-83D6-328A358A93E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1" sheetId="8" r:id="rId6"/>
    <sheet name="RASHODI 4. RAZINA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K11" i="1"/>
  <c r="I28" i="3"/>
  <c r="I41" i="3"/>
  <c r="I27" i="3"/>
  <c r="I31" i="3"/>
  <c r="H31" i="3"/>
  <c r="G10" i="3"/>
  <c r="G11" i="3"/>
  <c r="I16" i="3"/>
  <c r="I11" i="3" s="1"/>
  <c r="I10" i="3" s="1"/>
  <c r="H16" i="3"/>
  <c r="H11" i="3" s="1"/>
  <c r="H10" i="3" s="1"/>
  <c r="I8" i="7"/>
  <c r="I7" i="7" s="1"/>
  <c r="I9" i="7"/>
  <c r="H7" i="7"/>
  <c r="H21" i="7" l="1"/>
  <c r="E9" i="2"/>
  <c r="E17" i="2"/>
  <c r="E8" i="2"/>
  <c r="E26" i="2"/>
  <c r="D51" i="2"/>
  <c r="D52" i="2"/>
  <c r="D41" i="2"/>
  <c r="D22" i="2"/>
  <c r="D17" i="2" s="1"/>
  <c r="D9" i="2" s="1"/>
  <c r="E24" i="2"/>
  <c r="E36" i="2"/>
  <c r="E31" i="2" s="1"/>
  <c r="E18" i="2"/>
  <c r="D18" i="2"/>
  <c r="D10" i="2"/>
  <c r="F29" i="7"/>
  <c r="F41" i="3"/>
  <c r="F31" i="3"/>
  <c r="H18" i="7"/>
  <c r="H9" i="7"/>
  <c r="H8" i="7" s="1"/>
  <c r="H41" i="3"/>
  <c r="H28" i="3"/>
  <c r="H27" i="3" s="1"/>
  <c r="E43" i="2"/>
  <c r="E41" i="2" s="1"/>
  <c r="E23" i="2"/>
  <c r="E10" i="2"/>
  <c r="E53" i="2"/>
  <c r="E54" i="2"/>
  <c r="E56" i="2"/>
  <c r="O11" i="1"/>
  <c r="P11" i="1"/>
  <c r="N11" i="1"/>
  <c r="J11" i="3"/>
  <c r="F31" i="2"/>
  <c r="H31" i="2"/>
  <c r="G31" i="2"/>
  <c r="K41" i="2"/>
  <c r="I41" i="2"/>
  <c r="G41" i="2"/>
  <c r="H41" i="2"/>
  <c r="F41" i="2"/>
  <c r="J8" i="7"/>
  <c r="K21" i="7"/>
  <c r="J21" i="7"/>
  <c r="F21" i="7"/>
  <c r="E21" i="7"/>
  <c r="K18" i="7"/>
  <c r="J18" i="7"/>
  <c r="F18" i="7"/>
  <c r="E18" i="7"/>
  <c r="K9" i="7"/>
  <c r="K8" i="7" s="1"/>
  <c r="F9" i="7"/>
  <c r="F8" i="7" s="1"/>
  <c r="E9" i="7"/>
  <c r="E8" i="7" s="1"/>
  <c r="K41" i="3"/>
  <c r="K40" i="3" s="1"/>
  <c r="K31" i="3"/>
  <c r="K28" i="3" s="1"/>
  <c r="J41" i="3"/>
  <c r="J31" i="3"/>
  <c r="M11" i="1"/>
  <c r="F11" i="1"/>
  <c r="K11" i="3"/>
  <c r="F11" i="3"/>
  <c r="E41" i="3"/>
  <c r="E40" i="3"/>
  <c r="E11" i="3"/>
  <c r="K22" i="2"/>
  <c r="I22" i="2"/>
  <c r="H22" i="2"/>
  <c r="K31" i="2"/>
  <c r="G22" i="2"/>
  <c r="F22" i="2"/>
  <c r="I55" i="2"/>
  <c r="H55" i="2"/>
  <c r="F55" i="2"/>
  <c r="F52" i="2"/>
  <c r="G47" i="2"/>
  <c r="G46" i="2" s="1"/>
  <c r="I52" i="2"/>
  <c r="G52" i="2"/>
  <c r="G51" i="2" s="1"/>
  <c r="G50" i="2" s="1"/>
  <c r="F47" i="2"/>
  <c r="F46" i="2" s="1"/>
  <c r="I46" i="2"/>
  <c r="I18" i="2"/>
  <c r="G18" i="2"/>
  <c r="F18" i="2"/>
  <c r="I13" i="2"/>
  <c r="G13" i="2"/>
  <c r="G10" i="2" s="1"/>
  <c r="D8" i="2" l="1"/>
  <c r="D59" i="2"/>
  <c r="E22" i="2"/>
  <c r="E52" i="2"/>
  <c r="E55" i="2"/>
  <c r="K27" i="3"/>
  <c r="F6" i="7"/>
  <c r="F7" i="7"/>
  <c r="F51" i="2"/>
  <c r="F50" i="2" s="1"/>
  <c r="K17" i="2"/>
  <c r="H17" i="2"/>
  <c r="H9" i="2" s="1"/>
  <c r="G17" i="2"/>
  <c r="I17" i="2"/>
  <c r="F17" i="2"/>
  <c r="H51" i="2"/>
  <c r="H50" i="2" s="1"/>
  <c r="I51" i="2"/>
  <c r="F10" i="2"/>
  <c r="I10" i="2"/>
  <c r="O14" i="1"/>
  <c r="M14" i="1"/>
  <c r="F8" i="1"/>
  <c r="F14" i="1" s="1"/>
  <c r="J9" i="1"/>
  <c r="J8" i="1" s="1"/>
  <c r="J10" i="3"/>
  <c r="N9" i="1" s="1"/>
  <c r="N8" i="1" s="1"/>
  <c r="K10" i="3"/>
  <c r="P9" i="1" s="1"/>
  <c r="P8" i="1" s="1"/>
  <c r="I50" i="2" l="1"/>
  <c r="E50" i="2" s="1"/>
  <c r="E51" i="2"/>
  <c r="F9" i="2"/>
  <c r="F8" i="2" s="1"/>
  <c r="F59" i="2" s="1"/>
  <c r="P14" i="1"/>
  <c r="G9" i="2"/>
  <c r="I9" i="2"/>
  <c r="H8" i="2"/>
  <c r="H59" i="2" s="1"/>
  <c r="J28" i="3"/>
  <c r="J27" i="3" s="1"/>
  <c r="K17" i="7"/>
  <c r="K7" i="7" s="1"/>
  <c r="J17" i="7"/>
  <c r="J7" i="7" s="1"/>
  <c r="I8" i="2" l="1"/>
  <c r="I59" i="2" s="1"/>
  <c r="G8" i="2"/>
  <c r="E59" i="2"/>
  <c r="N14" i="1"/>
  <c r="K6" i="7"/>
  <c r="J6" i="7"/>
  <c r="G59" i="2" l="1"/>
  <c r="F10" i="3"/>
  <c r="E29" i="7"/>
  <c r="E17" i="7"/>
  <c r="E14" i="7"/>
  <c r="E7" i="7" l="1"/>
  <c r="E6" i="7" s="1"/>
  <c r="I8" i="1"/>
  <c r="F28" i="3"/>
  <c r="F27" i="3" s="1"/>
  <c r="E10" i="3"/>
  <c r="G9" i="1" s="1"/>
  <c r="G8" i="1" s="1"/>
  <c r="E28" i="3" l="1"/>
  <c r="E27" i="3" l="1"/>
</calcChain>
</file>

<file path=xl/sharedStrings.xml><?xml version="1.0" encoding="utf-8"?>
<sst xmlns="http://schemas.openxmlformats.org/spreadsheetml/2006/main" count="277" uniqueCount="164">
  <si>
    <t>PRIHODI UKUPNO</t>
  </si>
  <si>
    <t>PRIHODI POSLOVANJA</t>
  </si>
  <si>
    <t>PRIHODI OD PRODAJE NEFINANCIJSKE IMOVINE</t>
  </si>
  <si>
    <t>RASHODI UKUPNO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</si>
  <si>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</si>
  <si>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</si>
  <si>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</si>
  <si>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</si>
  <si>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</si>
  <si>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</si>
  <si>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</si>
  <si>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</si>
  <si>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</si>
  <si>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</si>
  <si>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</si>
  <si>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</si>
  <si>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</si>
  <si>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</si>
  <si>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</si>
  <si>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</si>
  <si>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</si>
  <si>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</si>
  <si>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</si>
  <si>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</si>
  <si>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</si>
  <si>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</si>
  <si>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</si>
  <si>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</si>
  <si>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</si>
  <si>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</si>
  <si>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</si>
  <si>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</si>
  <si>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</si>
  <si>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</si>
  <si>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</si>
  <si>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</si>
  <si>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</si>
  <si>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</si>
  <si>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</si>
  <si>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</si>
  <si>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</si>
  <si>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</si>
  <si>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</si>
  <si>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</si>
  <si>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</si>
  <si>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</si>
  <si>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</si>
  <si>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</si>
  <si>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</si>
  <si>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</si>
  <si>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</si>
  <si>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</si>
  <si>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</si>
  <si>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Vlastiti prihodi PK</t>
  </si>
  <si>
    <t>Prihodi od prodaje proizvoda i robe te pruženih usluga i prihodi od donacija</t>
  </si>
  <si>
    <t>Prihodi od imovine</t>
  </si>
  <si>
    <t>Prihodi za posebne namjene PK</t>
  </si>
  <si>
    <t>Vlastiti izvori-raspoloživa sred.iz preth.god.PK</t>
  </si>
  <si>
    <t>Financijski rashodi</t>
  </si>
  <si>
    <t>1.1.</t>
  </si>
  <si>
    <t>3.1.</t>
  </si>
  <si>
    <t>Rashodi za nabavu proizvedene dugotrajne imovine</t>
  </si>
  <si>
    <t>9.2.</t>
  </si>
  <si>
    <t>Vlastiti izvori raspoloživa sredstva iz prethodne godine</t>
  </si>
  <si>
    <t>Izvor 3.1.</t>
  </si>
  <si>
    <t>Izvor 9.2.</t>
  </si>
  <si>
    <t>Vlastiti izvori</t>
  </si>
  <si>
    <t>Rezultat poslovanja</t>
  </si>
  <si>
    <t>Vlastiti izvori-raspoloživa sredstva iz preth.god.</t>
  </si>
  <si>
    <t>UKUPNO PRIHODI</t>
  </si>
  <si>
    <t xml:space="preserve">Projekcija 
za 2025. </t>
  </si>
  <si>
    <t xml:space="preserve">Projekcija 
za 2024. </t>
  </si>
  <si>
    <t xml:space="preserve">Izvršenje 2021.** </t>
  </si>
  <si>
    <t>Prihodi od nefinancijske imovine i nadoknade šteta s osnova osiguranja</t>
  </si>
  <si>
    <t>PRORAČUNSKI KORISNIK</t>
  </si>
  <si>
    <t>Plaće (Bruto)</t>
  </si>
  <si>
    <t>Plaće za zaposlene</t>
  </si>
  <si>
    <t>Ostali rashodi za zaposlene</t>
  </si>
  <si>
    <t>Doprinosi na plaće</t>
  </si>
  <si>
    <t>Doprinos za osnovno zdrav. Osiguranje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</si>
  <si>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</si>
  <si>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</si>
  <si>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</si>
  <si>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</si>
  <si>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</si>
  <si>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ost.mat.rashodi</t>
  </si>
  <si>
    <t>Materijal i sirovine</t>
  </si>
  <si>
    <t>Materijal i dijelovi za tek. i invest.održ.</t>
  </si>
  <si>
    <t>Sitni inventar i auto gume</t>
  </si>
  <si>
    <t>Rashodi za usluge</t>
  </si>
  <si>
    <t>Usluge telefona, pošte</t>
  </si>
  <si>
    <t>Usl.tekućeg i invest.održavanja</t>
  </si>
  <si>
    <t>Usl.promidžbe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</si>
  <si>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</si>
  <si>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</si>
  <si>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</si>
  <si>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</si>
  <si>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</si>
  <si>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</si>
  <si>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</si>
  <si>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</si>
  <si>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Financijski  rashodi</t>
  </si>
  <si>
    <t>Ostali financijski rashodi</t>
  </si>
  <si>
    <t>Bankarske usluge i usl.platnog prom.</t>
  </si>
  <si>
    <t>Zatezne kamate</t>
  </si>
  <si>
    <t>Postrojenja i oprema</t>
  </si>
  <si>
    <t>EUR</t>
  </si>
  <si>
    <t xml:space="preserve">  Izvor 1.1.</t>
  </si>
  <si>
    <t xml:space="preserve">  Izvor 4.5.</t>
  </si>
  <si>
    <t>GRADSKA KNJIŽNICA NOVA GRADIŠKA</t>
  </si>
  <si>
    <t>Energija - prihodi od prodaje el.en.BIOSOL</t>
  </si>
  <si>
    <t>Energija - PLIN</t>
  </si>
  <si>
    <t>Državni proračun</t>
  </si>
  <si>
    <t>Županijski proračun</t>
  </si>
  <si>
    <t xml:space="preserve">Opći prihodi i                    primici </t>
  </si>
  <si>
    <t>Časopisi i neknjižni materijal</t>
  </si>
  <si>
    <t>Materijal za kreativne radionice</t>
  </si>
  <si>
    <t>Program Dječje Nove godine</t>
  </si>
  <si>
    <t>Program LET S GAVRANOM</t>
  </si>
  <si>
    <t>Računalna oprema</t>
  </si>
  <si>
    <t>Oprema - namještaj</t>
  </si>
  <si>
    <t>Knjige, umjetnička djela i ostalo</t>
  </si>
  <si>
    <t xml:space="preserve">Knjige </t>
  </si>
  <si>
    <t>Nematarijalna proizvedena imovina</t>
  </si>
  <si>
    <t>Ulaganja u računalne programe</t>
  </si>
  <si>
    <t>Višak/manjak iz prethodnog perioda</t>
  </si>
  <si>
    <t>UKUPNO</t>
  </si>
  <si>
    <t>PROGRAM: PROMICANJE KULTURE</t>
  </si>
  <si>
    <t>P1013</t>
  </si>
  <si>
    <t>A101301</t>
  </si>
  <si>
    <t>AKTIVNOST: Redovna djelatnost Gradske knjižnice</t>
  </si>
  <si>
    <t>Pomoći iz inozemstva i                                                                                                                          od subjekata unutar općeg proračuna</t>
  </si>
  <si>
    <t>4,9,</t>
  </si>
  <si>
    <t>Posebni propisi</t>
  </si>
  <si>
    <t>5.1.</t>
  </si>
  <si>
    <t>Tekuće pomoći iz proračuna</t>
  </si>
  <si>
    <t>Rashodi za nabavu proiz.dug.imovine</t>
  </si>
  <si>
    <t>08 Rekreacija, kultura i religija</t>
  </si>
  <si>
    <t>082 Službe kulture</t>
  </si>
  <si>
    <t>PROGRAM 1013</t>
  </si>
  <si>
    <t>PROMICANJE KULTURE</t>
  </si>
  <si>
    <t>Aktivnost A101303</t>
  </si>
  <si>
    <t>REDOVNA DJELATNOST GRADSKE KNJIŽNICE NOVA GRADIŠKA</t>
  </si>
  <si>
    <t>Izvor 5.1.</t>
  </si>
  <si>
    <t>3</t>
  </si>
  <si>
    <t>32</t>
  </si>
  <si>
    <t>Povećanje/ smanjenje</t>
  </si>
  <si>
    <t>NOVI FINANCIJSKI PLAN ZA 2023.</t>
  </si>
  <si>
    <t>Novi plan za 2023.</t>
  </si>
  <si>
    <t>Povećanje/smanjenje</t>
  </si>
  <si>
    <t>Povećanje/   smanjenje</t>
  </si>
  <si>
    <t>V.d. ravnateljice: Ernestina Straga-Šašić</t>
  </si>
  <si>
    <t>Izvršenje 2022.</t>
  </si>
  <si>
    <t>6.4.</t>
  </si>
  <si>
    <t>Tekuće donacije PK</t>
  </si>
  <si>
    <t>Izvršenje 2022</t>
  </si>
  <si>
    <t>I. IZMJENE FINANCIJSKOG PLANA ZA 2023.</t>
  </si>
  <si>
    <t>Donacije</t>
  </si>
  <si>
    <t>U Novoj Gradiški, 07.12.2023.</t>
  </si>
  <si>
    <t>PLAN RASHODA I IZDATAKA - II. IZMJENE</t>
  </si>
  <si>
    <t>I. izmjene Financijskog plana za 2023.</t>
  </si>
  <si>
    <t>II. IZMJENE FINANCIJSKOG PLANA GRADSKE KNJIŽNICE NOVA GRADIŠKA
ZA 2023. I PROJEKCIJA ZA 2024. I 2025. GODINU</t>
  </si>
  <si>
    <t>Izvor 6.4.</t>
  </si>
  <si>
    <t>II. IZMJENE FINANCIJSKOG PLANA GRADSKE KNJIŽNICE NOVA GRADIŠKA 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</si>
</sst>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indexed="8"/>
      <name val="MS Sans Serif"/>
      <charset val="238"/>
    </font>
    <font>
      <b/>
      <i/>
      <sz val="12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 shrinkToFit="1"/>
    </xf>
    <xf numFmtId="0" fontId="18" fillId="2" borderId="3" xfId="0" quotePrefix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right"/>
    </xf>
    <xf numFmtId="4" fontId="5" fillId="6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6" fillId="9" borderId="4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0" fontId="6" fillId="10" borderId="4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3" fontId="6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9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wrapText="1"/>
    </xf>
    <xf numFmtId="3" fontId="6" fillId="5" borderId="3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6" fillId="0" borderId="3" xfId="0" applyFont="1" applyBorder="1" applyAlignment="1">
      <alignment horizontal="center" wrapText="1"/>
    </xf>
    <xf numFmtId="0" fontId="18" fillId="2" borderId="3" xfId="0" quotePrefix="1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vertical="center" wrapText="1"/>
    </xf>
    <xf numFmtId="4" fontId="6" fillId="5" borderId="3" xfId="0" applyNumberFormat="1" applyFont="1" applyFill="1" applyBorder="1" applyAlignment="1">
      <alignment horizontal="right" wrapText="1"/>
    </xf>
    <xf numFmtId="4" fontId="6" fillId="10" borderId="3" xfId="0" applyNumberFormat="1" applyFont="1" applyFill="1" applyBorder="1" applyAlignment="1">
      <alignment horizontal="right" wrapText="1"/>
    </xf>
    <xf numFmtId="4" fontId="6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 wrapText="1"/>
    </xf>
    <xf numFmtId="4" fontId="6" fillId="8" borderId="3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 wrapText="1" indent="1"/>
    </xf>
    <xf numFmtId="49" fontId="6" fillId="2" borderId="2" xfId="0" applyNumberFormat="1" applyFont="1" applyFill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left" vertical="center" wrapText="1" indent="1"/>
    </xf>
    <xf numFmtId="0" fontId="0" fillId="2" borderId="0" xfId="0" applyFill="1"/>
    <xf numFmtId="4" fontId="6" fillId="3" borderId="3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" fontId="3" fillId="0" borderId="3" xfId="0" applyNumberFormat="1" applyFont="1" applyBorder="1"/>
    <xf numFmtId="4" fontId="6" fillId="0" borderId="3" xfId="0" applyNumberFormat="1" applyFont="1" applyBorder="1"/>
    <xf numFmtId="4" fontId="6" fillId="5" borderId="3" xfId="0" applyNumberFormat="1" applyFont="1" applyFill="1" applyBorder="1"/>
    <xf numFmtId="4" fontId="5" fillId="5" borderId="3" xfId="0" applyNumberFormat="1" applyFont="1" applyFill="1" applyBorder="1"/>
    <xf numFmtId="4" fontId="6" fillId="3" borderId="1" xfId="0" quotePrefix="1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left" vertical="center" wrapText="1"/>
    </xf>
    <xf numFmtId="4" fontId="3" fillId="12" borderId="4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 wrapText="1"/>
    </xf>
    <xf numFmtId="0" fontId="0" fillId="12" borderId="0" xfId="0" applyFill="1"/>
    <xf numFmtId="4" fontId="6" fillId="12" borderId="3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3" borderId="4" xfId="0" quotePrefix="1" applyFont="1" applyFill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left" vertical="center" wrapText="1" indent="1"/>
    </xf>
    <xf numFmtId="49" fontId="6" fillId="10" borderId="2" xfId="0" applyNumberFormat="1" applyFont="1" applyFill="1" applyBorder="1" applyAlignment="1">
      <alignment horizontal="left" vertical="center" wrapText="1" indent="1"/>
    </xf>
    <xf numFmtId="49" fontId="6" fillId="10" borderId="4" xfId="0" applyNumberFormat="1" applyFont="1" applyFill="1" applyBorder="1" applyAlignment="1">
      <alignment horizontal="left" vertical="center" wrapText="1" indent="1"/>
    </xf>
    <xf numFmtId="49" fontId="6" fillId="9" borderId="1" xfId="0" applyNumberFormat="1" applyFont="1" applyFill="1" applyBorder="1" applyAlignment="1">
      <alignment horizontal="left" vertical="center" wrapText="1" indent="1"/>
    </xf>
    <xf numFmtId="49" fontId="6" fillId="9" borderId="2" xfId="0" applyNumberFormat="1" applyFont="1" applyFill="1" applyBorder="1" applyAlignment="1">
      <alignment horizontal="left" vertical="center" wrapText="1" indent="1"/>
    </xf>
    <xf numFmtId="49" fontId="6" fillId="9" borderId="4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left" vertical="center" wrapText="1" indent="1"/>
    </xf>
    <xf numFmtId="49" fontId="6" fillId="3" borderId="2" xfId="0" applyNumberFormat="1" applyFont="1" applyFill="1" applyBorder="1" applyAlignment="1">
      <alignment horizontal="left" vertical="center" wrapText="1" indent="1"/>
    </xf>
    <xf numFmtId="49" fontId="6" fillId="3" borderId="4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3" xfId="0" applyFont="1" applyBorder="1"/>
    <xf numFmtId="0" fontId="19" fillId="0" borderId="3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workbookViewId="0">
      <selection activeCell="L12" sqref="L12"/>
    </sheetView>
  </sheetViews>
  <sheetFormatPr defaultRowHeight="15" x14ac:dyDescent="0.25"/>
  <cols>
    <col min="5" max="5" width="25.28515625" customWidth="1"/>
    <col min="6" max="6" width="14.85546875" customWidth="1"/>
    <col min="7" max="7" width="17.140625" customWidth="1"/>
    <col min="8" max="8" width="16.140625" customWidth="1"/>
    <col min="9" max="9" width="15.85546875" customWidth="1"/>
    <col min="10" max="12" width="15.42578125" customWidth="1"/>
    <col min="13" max="13" width="16.7109375" customWidth="1"/>
    <col min="14" max="14" width="15.7109375" customWidth="1"/>
    <col min="15" max="15" width="16.140625" customWidth="1"/>
    <col min="16" max="16" width="16" customWidth="1"/>
  </cols>
  <sheetData>
    <row r="1" spans="1:16" ht="42" customHeight="1" x14ac:dyDescent="0.25">
      <c r="A1" s="154" t="s">
        <v>163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customHeight="1" x14ac:dyDescent="0.25">
      <c r="A3" s="154" t="s">
        <v>32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</row>
    <row r="5" spans="1:16" ht="18" customHeight="1" x14ac:dyDescent="0.25">
      <c r="A5" s="154" t="s">
        <v>40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8" x14ac:dyDescent="0.25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42" t="s">
        <v>43</v>
      </c>
    </row>
    <row r="7" spans="1:16" ht="29.25" customHeight="1" x14ac:dyDescent="0.25">
      <c r="A7" s="32"/>
      <c r="B7" s="33"/>
      <c r="C7" s="33"/>
      <c r="D7" s="34"/>
      <c r="E7" s="35"/>
      <c r="F7" s="178" t="s">
        <v>72</v>
      </c>
      <c r="G7" s="180"/>
      <c r="H7" s="178" t="s">
        <v>152</v>
      </c>
      <c r="I7" s="179"/>
      <c r="J7" s="152" t="s">
        <v>160</v>
      </c>
      <c r="K7" s="137" t="s">
        <v>148</v>
      </c>
      <c r="L7" s="137" t="s">
        <v>150</v>
      </c>
      <c r="M7" s="176" t="s">
        <v>71</v>
      </c>
      <c r="N7" s="177"/>
      <c r="O7" s="176" t="s">
        <v>70</v>
      </c>
      <c r="P7" s="177"/>
    </row>
    <row r="8" spans="1:16" ht="15" customHeight="1" x14ac:dyDescent="0.25">
      <c r="A8" s="173" t="s">
        <v>0</v>
      </c>
      <c r="B8" s="174"/>
      <c r="C8" s="174"/>
      <c r="D8" s="174"/>
      <c r="E8" s="175"/>
      <c r="F8" s="83">
        <f>F9</f>
        <v>991478.98</v>
      </c>
      <c r="G8" s="86">
        <f>G9</f>
        <v>131591.88</v>
      </c>
      <c r="H8" s="88">
        <v>1074953.51</v>
      </c>
      <c r="I8" s="86">
        <f>I9</f>
        <v>142670.85</v>
      </c>
      <c r="J8" s="86">
        <f>J9</f>
        <v>195287.06</v>
      </c>
      <c r="K8" s="86">
        <v>185569.06</v>
      </c>
      <c r="L8" s="86">
        <v>9718</v>
      </c>
      <c r="M8" s="90">
        <v>1283735.6499999999</v>
      </c>
      <c r="N8" s="86">
        <f>N9</f>
        <v>170381</v>
      </c>
      <c r="O8" s="90">
        <v>1292566.08</v>
      </c>
      <c r="P8" s="86">
        <f>P9</f>
        <v>171553</v>
      </c>
    </row>
    <row r="9" spans="1:16" ht="15" customHeight="1" x14ac:dyDescent="0.25">
      <c r="A9" s="163" t="s">
        <v>1</v>
      </c>
      <c r="B9" s="164"/>
      <c r="C9" s="164"/>
      <c r="D9" s="164"/>
      <c r="E9" s="165"/>
      <c r="F9" s="84">
        <v>991478.98</v>
      </c>
      <c r="G9" s="87">
        <f>' Račun prihoda i rashoda'!E10</f>
        <v>131591.88</v>
      </c>
      <c r="H9" s="89">
        <v>1074953.51</v>
      </c>
      <c r="I9" s="87">
        <v>142670.85</v>
      </c>
      <c r="J9" s="87">
        <f>' Račun prihoda i rashoda'!G10</f>
        <v>195287.06</v>
      </c>
      <c r="K9" s="87">
        <v>185569.06</v>
      </c>
      <c r="L9" s="87">
        <v>9718</v>
      </c>
      <c r="M9" s="91">
        <v>1283735.6499999999</v>
      </c>
      <c r="N9" s="87">
        <f>' Račun prihoda i rashoda'!J10</f>
        <v>170381</v>
      </c>
      <c r="O9" s="91">
        <v>1292566.08</v>
      </c>
      <c r="P9" s="87">
        <f>' Račun prihoda i rashoda'!K10</f>
        <v>171553</v>
      </c>
    </row>
    <row r="10" spans="1:16" x14ac:dyDescent="0.25">
      <c r="A10" s="168" t="s">
        <v>2</v>
      </c>
      <c r="B10" s="169"/>
      <c r="C10" s="169"/>
      <c r="D10" s="169"/>
      <c r="E10" s="170"/>
      <c r="F10" s="84"/>
      <c r="G10" s="87"/>
      <c r="H10" s="89"/>
      <c r="I10" s="87"/>
      <c r="J10" s="87"/>
      <c r="K10" s="87"/>
      <c r="L10" s="87"/>
      <c r="M10" s="91"/>
      <c r="N10" s="87"/>
      <c r="O10" s="91"/>
      <c r="P10" s="87"/>
    </row>
    <row r="11" spans="1:16" x14ac:dyDescent="0.25">
      <c r="A11" s="43" t="s">
        <v>3</v>
      </c>
      <c r="B11" s="44"/>
      <c r="C11" s="44"/>
      <c r="D11" s="44"/>
      <c r="E11" s="44"/>
      <c r="F11" s="83">
        <f>SUM(F12,F13)</f>
        <v>987627.84</v>
      </c>
      <c r="G11" s="86">
        <v>131080.67000000001</v>
      </c>
      <c r="H11" s="88">
        <v>1090964.3999999999</v>
      </c>
      <c r="I11" s="86">
        <v>144795.85999999999</v>
      </c>
      <c r="J11" s="86">
        <f t="shared" ref="J11:P11" si="0">SUM(J12,J13)</f>
        <v>195287.06</v>
      </c>
      <c r="K11" s="86">
        <f t="shared" si="0"/>
        <v>185569.06</v>
      </c>
      <c r="L11" s="86">
        <f t="shared" si="0"/>
        <v>-9718</v>
      </c>
      <c r="M11" s="90">
        <f t="shared" si="0"/>
        <v>1283735.6500000001</v>
      </c>
      <c r="N11" s="86">
        <f t="shared" si="0"/>
        <v>170381</v>
      </c>
      <c r="O11" s="90">
        <f t="shared" si="0"/>
        <v>1292566.08</v>
      </c>
      <c r="P11" s="86">
        <f t="shared" si="0"/>
        <v>171553</v>
      </c>
    </row>
    <row r="12" spans="1:16" ht="15" customHeight="1" x14ac:dyDescent="0.25">
      <c r="A12" s="155" t="s">
        <v>20</v>
      </c>
      <c r="B12" s="156"/>
      <c r="C12" s="156"/>
      <c r="D12" s="156"/>
      <c r="E12" s="172"/>
      <c r="F12" s="82">
        <v>818906.86</v>
      </c>
      <c r="G12" s="87">
        <v>108687.53</v>
      </c>
      <c r="H12" s="89">
        <v>965570.75</v>
      </c>
      <c r="I12" s="87">
        <v>128153.26</v>
      </c>
      <c r="J12" s="87">
        <v>170316.06</v>
      </c>
      <c r="K12" s="87">
        <v>156030.06</v>
      </c>
      <c r="L12" s="87">
        <v>-14286</v>
      </c>
      <c r="M12" s="91">
        <v>1170929.1100000001</v>
      </c>
      <c r="N12" s="87">
        <v>155409</v>
      </c>
      <c r="O12" s="91">
        <v>1179759.54</v>
      </c>
      <c r="P12" s="94">
        <v>156581</v>
      </c>
    </row>
    <row r="13" spans="1:16" x14ac:dyDescent="0.25">
      <c r="A13" s="168" t="s">
        <v>4</v>
      </c>
      <c r="B13" s="169"/>
      <c r="C13" s="169"/>
      <c r="D13" s="169"/>
      <c r="E13" s="170"/>
      <c r="F13" s="84">
        <v>168720.98</v>
      </c>
      <c r="G13" s="87">
        <v>22393.14</v>
      </c>
      <c r="H13" s="89">
        <v>125393.65</v>
      </c>
      <c r="I13" s="87">
        <v>16642.599999999999</v>
      </c>
      <c r="J13" s="87">
        <v>24971</v>
      </c>
      <c r="K13" s="87">
        <v>29539</v>
      </c>
      <c r="L13" s="87">
        <v>4568</v>
      </c>
      <c r="M13" s="91">
        <v>112806.54</v>
      </c>
      <c r="N13" s="87">
        <v>14972</v>
      </c>
      <c r="O13" s="91">
        <v>112806.54</v>
      </c>
      <c r="P13" s="94">
        <v>14972</v>
      </c>
    </row>
    <row r="14" spans="1:16" ht="15" customHeight="1" x14ac:dyDescent="0.25">
      <c r="A14" s="166" t="s">
        <v>5</v>
      </c>
      <c r="B14" s="167"/>
      <c r="C14" s="167"/>
      <c r="D14" s="167"/>
      <c r="E14" s="171"/>
      <c r="F14" s="85">
        <f t="shared" ref="F14:P14" si="1">F8-F11</f>
        <v>3851.140000000014</v>
      </c>
      <c r="G14" s="86">
        <v>511.21</v>
      </c>
      <c r="H14" s="88">
        <v>16010.89</v>
      </c>
      <c r="I14" s="86">
        <v>2125.0100000000002</v>
      </c>
      <c r="J14" s="92">
        <v>1875.06</v>
      </c>
      <c r="K14" s="92">
        <v>1784.06</v>
      </c>
      <c r="L14" s="92">
        <v>1784.06</v>
      </c>
      <c r="M14" s="93">
        <f t="shared" si="1"/>
        <v>0</v>
      </c>
      <c r="N14" s="92">
        <f t="shared" si="1"/>
        <v>0</v>
      </c>
      <c r="O14" s="93">
        <f t="shared" si="1"/>
        <v>0</v>
      </c>
      <c r="P14" s="92">
        <f t="shared" si="1"/>
        <v>0</v>
      </c>
    </row>
    <row r="15" spans="1:16" ht="18" x14ac:dyDescent="0.25">
      <c r="A15" s="5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  <c r="M15" s="3"/>
      <c r="N15" s="3"/>
      <c r="O15" s="3"/>
      <c r="P15" s="3"/>
    </row>
    <row r="16" spans="1:16" ht="18" customHeight="1" x14ac:dyDescent="0.25">
      <c r="A16" s="154" t="s">
        <v>41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ht="18" x14ac:dyDescent="0.25">
      <c r="A17" s="5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  <c r="M17" s="3"/>
      <c r="N17" s="3"/>
      <c r="O17" s="3"/>
      <c r="P17" s="3"/>
    </row>
    <row r="18" spans="1:16" ht="30" x14ac:dyDescent="0.25">
      <c r="A18" s="32"/>
      <c r="B18" s="33"/>
      <c r="C18" s="33"/>
      <c r="D18" s="34"/>
      <c r="E18" s="35"/>
      <c r="F18" s="35"/>
      <c r="G18" s="4" t="s">
        <v>11</v>
      </c>
      <c r="H18" s="4"/>
      <c r="I18" s="4" t="s">
        <v>12</v>
      </c>
      <c r="J18" s="4" t="s">
        <v>46</v>
      </c>
      <c r="K18" s="137" t="s">
        <v>148</v>
      </c>
      <c r="L18" s="137" t="s">
        <v>150</v>
      </c>
      <c r="M18" s="4"/>
      <c r="N18" s="4" t="s">
        <v>47</v>
      </c>
      <c r="O18" s="4"/>
      <c r="P18" s="4" t="s">
        <v>48</v>
      </c>
    </row>
    <row r="19" spans="1:16" ht="15.75" customHeight="1" x14ac:dyDescent="0.25">
      <c r="A19" s="163" t="s">
        <v>7</v>
      </c>
      <c r="B19" s="164"/>
      <c r="C19" s="164"/>
      <c r="D19" s="164"/>
      <c r="E19" s="165"/>
      <c r="F19" s="56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5" customHeight="1" x14ac:dyDescent="0.25">
      <c r="A20" s="163" t="s">
        <v>8</v>
      </c>
      <c r="B20" s="164"/>
      <c r="C20" s="164"/>
      <c r="D20" s="164"/>
      <c r="E20" s="164"/>
      <c r="F20" s="52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5" customHeight="1" x14ac:dyDescent="0.25">
      <c r="A21" s="166" t="s">
        <v>9</v>
      </c>
      <c r="B21" s="167"/>
      <c r="C21" s="167"/>
      <c r="D21" s="167"/>
      <c r="E21" s="167"/>
      <c r="F21" s="57"/>
      <c r="G21" s="36">
        <v>0</v>
      </c>
      <c r="H21" s="36"/>
      <c r="I21" s="36">
        <v>0</v>
      </c>
      <c r="J21" s="36">
        <v>0</v>
      </c>
      <c r="K21" s="36"/>
      <c r="L21" s="36"/>
      <c r="M21" s="36"/>
      <c r="N21" s="36">
        <v>0</v>
      </c>
      <c r="O21" s="36"/>
      <c r="P21" s="36">
        <v>0</v>
      </c>
    </row>
    <row r="22" spans="1:16" ht="18" x14ac:dyDescent="0.25">
      <c r="A22" s="26"/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  <c r="M22" s="3"/>
      <c r="N22" s="3"/>
      <c r="O22" s="3"/>
      <c r="P22" s="3"/>
    </row>
    <row r="23" spans="1:16" ht="18" customHeight="1" x14ac:dyDescent="0.25">
      <c r="A23" s="154" t="s">
        <v>50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</row>
    <row r="24" spans="1:16" ht="18" x14ac:dyDescent="0.25">
      <c r="A24" s="26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  <c r="M24" s="3"/>
      <c r="N24" s="3"/>
      <c r="O24" s="3"/>
      <c r="P24" s="3"/>
    </row>
    <row r="25" spans="1:16" ht="30" x14ac:dyDescent="0.25">
      <c r="A25" s="32"/>
      <c r="B25" s="33"/>
      <c r="C25" s="33"/>
      <c r="D25" s="34"/>
      <c r="E25" s="35"/>
      <c r="F25" s="35"/>
      <c r="G25" s="4" t="s">
        <v>11</v>
      </c>
      <c r="H25" s="4"/>
      <c r="I25" s="4" t="s">
        <v>12</v>
      </c>
      <c r="J25" s="4" t="s">
        <v>46</v>
      </c>
      <c r="K25" s="137" t="s">
        <v>148</v>
      </c>
      <c r="L25" s="137" t="s">
        <v>150</v>
      </c>
      <c r="M25" s="4"/>
      <c r="N25" s="4" t="s">
        <v>47</v>
      </c>
      <c r="O25" s="4"/>
      <c r="P25" s="4" t="s">
        <v>48</v>
      </c>
    </row>
    <row r="26" spans="1:16" ht="15" customHeight="1" x14ac:dyDescent="0.25">
      <c r="A26" s="157" t="s">
        <v>42</v>
      </c>
      <c r="B26" s="158"/>
      <c r="C26" s="158"/>
      <c r="D26" s="158"/>
      <c r="E26" s="159"/>
      <c r="F26" s="53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30" customHeight="1" x14ac:dyDescent="0.25">
      <c r="A27" s="160" t="s">
        <v>6</v>
      </c>
      <c r="B27" s="161"/>
      <c r="C27" s="161"/>
      <c r="D27" s="161"/>
      <c r="E27" s="162"/>
      <c r="F27" s="54"/>
      <c r="G27" s="41"/>
      <c r="H27" s="41"/>
      <c r="I27" s="41"/>
      <c r="J27" s="41"/>
      <c r="K27" s="142">
        <v>1784.06</v>
      </c>
      <c r="L27" s="142"/>
      <c r="M27" s="41"/>
      <c r="N27" s="41"/>
      <c r="O27" s="41"/>
      <c r="P27" s="38"/>
    </row>
    <row r="30" spans="1:16" ht="15" customHeight="1" x14ac:dyDescent="0.25">
      <c r="A30" s="155" t="s">
        <v>10</v>
      </c>
      <c r="B30" s="156"/>
      <c r="C30" s="156"/>
      <c r="D30" s="156"/>
      <c r="E30" s="156"/>
      <c r="F30" s="124"/>
      <c r="G30" s="37"/>
      <c r="H30" s="37"/>
      <c r="I30" s="37">
        <v>0</v>
      </c>
      <c r="J30" s="37">
        <v>0</v>
      </c>
      <c r="K30" s="37"/>
      <c r="L30" s="37"/>
      <c r="M30" s="37"/>
      <c r="N30" s="37">
        <v>0</v>
      </c>
      <c r="O30" s="37"/>
      <c r="P30" s="37">
        <v>0</v>
      </c>
    </row>
    <row r="31" spans="1:16" ht="11.25" customHeight="1" x14ac:dyDescent="0.25">
      <c r="A31" s="21"/>
      <c r="B31" s="22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29.25" customHeight="1" x14ac:dyDescent="0.25">
      <c r="A32" s="153" t="s">
        <v>51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8.25" customHeight="1" x14ac:dyDescent="0.25"/>
    <row r="34" spans="1:16" ht="15" customHeight="1" x14ac:dyDescent="0.25">
      <c r="A34" s="153" t="s">
        <v>44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8.25" customHeight="1" x14ac:dyDescent="0.25"/>
    <row r="36" spans="1:16" ht="29.25" customHeight="1" x14ac:dyDescent="0.25">
      <c r="A36" s="153" t="s">
        <v>45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</sheetData>
  <mergeCells count="24">
    <mergeCell ref="A12:E12"/>
    <mergeCell ref="A5:P5"/>
    <mergeCell ref="A16:P16"/>
    <mergeCell ref="A1:P1"/>
    <mergeCell ref="A3:P3"/>
    <mergeCell ref="A8:E8"/>
    <mergeCell ref="A9:E9"/>
    <mergeCell ref="A10:E10"/>
    <mergeCell ref="O7:P7"/>
    <mergeCell ref="M7:N7"/>
    <mergeCell ref="H7:I7"/>
    <mergeCell ref="F7:G7"/>
    <mergeCell ref="A19:E19"/>
    <mergeCell ref="A20:E20"/>
    <mergeCell ref="A21:E21"/>
    <mergeCell ref="A13:E13"/>
    <mergeCell ref="A14:E14"/>
    <mergeCell ref="A36:P36"/>
    <mergeCell ref="A23:P23"/>
    <mergeCell ref="A32:P32"/>
    <mergeCell ref="A30:E30"/>
    <mergeCell ref="A34:P34"/>
    <mergeCell ref="A26:E26"/>
    <mergeCell ref="A27:E27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tabSelected="1" topLeftCell="A7" workbookViewId="0">
      <selection activeCell="I29" sqref="I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54" t="s">
        <v>161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54" t="s">
        <v>32</v>
      </c>
      <c r="B3" s="154"/>
      <c r="C3" s="154"/>
      <c r="D3" s="154"/>
      <c r="E3" s="154"/>
      <c r="F3" s="154"/>
      <c r="G3" s="154"/>
      <c r="H3" s="154"/>
      <c r="I3" s="154"/>
      <c r="J3" s="182"/>
      <c r="K3" s="182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154" t="s">
        <v>14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15.75" x14ac:dyDescent="0.25">
      <c r="A7" s="154" t="s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8" x14ac:dyDescent="0.25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25.5" x14ac:dyDescent="0.25">
      <c r="A9" s="25" t="s">
        <v>15</v>
      </c>
      <c r="B9" s="24" t="s">
        <v>16</v>
      </c>
      <c r="C9" s="24" t="s">
        <v>17</v>
      </c>
      <c r="D9" s="24" t="s">
        <v>13</v>
      </c>
      <c r="E9" s="24" t="s">
        <v>11</v>
      </c>
      <c r="F9" s="25" t="s">
        <v>152</v>
      </c>
      <c r="G9" s="25" t="s">
        <v>160</v>
      </c>
      <c r="H9" s="25" t="s">
        <v>148</v>
      </c>
      <c r="I9" s="25" t="s">
        <v>149</v>
      </c>
      <c r="J9" s="25" t="s">
        <v>47</v>
      </c>
      <c r="K9" s="25" t="s">
        <v>48</v>
      </c>
    </row>
    <row r="10" spans="1:11" ht="15.75" x14ac:dyDescent="0.25">
      <c r="A10" s="74"/>
      <c r="B10" s="75"/>
      <c r="C10" s="75"/>
      <c r="D10" s="75" t="s">
        <v>69</v>
      </c>
      <c r="E10" s="76">
        <f>E11</f>
        <v>131591.88</v>
      </c>
      <c r="F10" s="77">
        <f>SUM(F11,F21)</f>
        <v>142670.85</v>
      </c>
      <c r="G10" s="77">
        <f>SUM(G11,G21)</f>
        <v>195287.06</v>
      </c>
      <c r="H10" s="77">
        <f>SUM(H11,H21)</f>
        <v>185569.06</v>
      </c>
      <c r="I10" s="77">
        <f>SUM(I11,I21)</f>
        <v>-9718</v>
      </c>
      <c r="J10" s="77">
        <f>J11</f>
        <v>170381</v>
      </c>
      <c r="K10" s="77">
        <f>K11</f>
        <v>171553</v>
      </c>
    </row>
    <row r="11" spans="1:11" ht="15.75" customHeight="1" x14ac:dyDescent="0.25">
      <c r="A11" s="13">
        <v>6</v>
      </c>
      <c r="B11" s="13"/>
      <c r="C11" s="13"/>
      <c r="D11" s="13" t="s">
        <v>18</v>
      </c>
      <c r="E11" s="46">
        <f>SUM(E12,E14,E16,E19)</f>
        <v>131591.88</v>
      </c>
      <c r="F11" s="48">
        <f>SUM(F12,F14,F16,F19)</f>
        <v>142670.85</v>
      </c>
      <c r="G11" s="48">
        <f>SUM(G12,G16,G19)</f>
        <v>193503</v>
      </c>
      <c r="H11" s="48">
        <f>SUM(H12,H16,H19)</f>
        <v>183785</v>
      </c>
      <c r="I11" s="48">
        <f>SUM(I12,I16,I19)</f>
        <v>-9718</v>
      </c>
      <c r="J11" s="48">
        <f>SUM(J12,J16,J19)</f>
        <v>170381</v>
      </c>
      <c r="K11" s="48">
        <f>SUM(K12,K16,K19)</f>
        <v>171553</v>
      </c>
    </row>
    <row r="12" spans="1:11" ht="36.75" customHeight="1" x14ac:dyDescent="0.25">
      <c r="A12" s="17"/>
      <c r="B12" s="17">
        <v>63</v>
      </c>
      <c r="C12" s="17"/>
      <c r="D12" s="17" t="s">
        <v>131</v>
      </c>
      <c r="E12" s="45">
        <v>12874.11</v>
      </c>
      <c r="F12" s="47">
        <v>10814.75</v>
      </c>
      <c r="G12" s="47">
        <v>19405</v>
      </c>
      <c r="H12" s="47">
        <v>25313</v>
      </c>
      <c r="I12" s="47">
        <v>5908</v>
      </c>
      <c r="J12" s="47">
        <v>11000</v>
      </c>
      <c r="K12" s="47">
        <v>11000</v>
      </c>
    </row>
    <row r="13" spans="1:11" ht="15.75" customHeight="1" x14ac:dyDescent="0.25">
      <c r="A13" s="17"/>
      <c r="B13" s="17"/>
      <c r="C13" s="17" t="s">
        <v>134</v>
      </c>
      <c r="D13" s="17" t="s">
        <v>135</v>
      </c>
      <c r="E13" s="45">
        <v>12874.11</v>
      </c>
      <c r="F13" s="47">
        <v>10814.75</v>
      </c>
      <c r="G13" s="47">
        <v>19405</v>
      </c>
      <c r="H13" s="47">
        <v>25313</v>
      </c>
      <c r="I13" s="47">
        <v>5908</v>
      </c>
      <c r="J13" s="47">
        <v>11000</v>
      </c>
      <c r="K13" s="47">
        <v>11000</v>
      </c>
    </row>
    <row r="14" spans="1:11" ht="15.75" customHeight="1" x14ac:dyDescent="0.25">
      <c r="A14" s="13"/>
      <c r="B14" s="17">
        <v>64</v>
      </c>
      <c r="C14" s="13"/>
      <c r="D14" s="17" t="s">
        <v>55</v>
      </c>
      <c r="E14" s="45">
        <v>6.21</v>
      </c>
      <c r="F14" s="47">
        <v>7.08</v>
      </c>
      <c r="G14" s="47"/>
      <c r="H14" s="47"/>
      <c r="I14" s="47"/>
      <c r="J14" s="47"/>
      <c r="K14" s="47"/>
    </row>
    <row r="15" spans="1:11" ht="15.75" customHeight="1" x14ac:dyDescent="0.25">
      <c r="A15" s="13"/>
      <c r="B15" s="13"/>
      <c r="C15" s="17" t="s">
        <v>60</v>
      </c>
      <c r="D15" s="15" t="s">
        <v>53</v>
      </c>
      <c r="E15" s="45">
        <v>6.21</v>
      </c>
      <c r="F15" s="47">
        <v>7.08</v>
      </c>
      <c r="G15" s="47"/>
      <c r="H15" s="47"/>
      <c r="I15" s="47"/>
      <c r="J15" s="47"/>
      <c r="K15" s="47"/>
    </row>
    <row r="16" spans="1:11" ht="51" customHeight="1" x14ac:dyDescent="0.25">
      <c r="A16" s="14"/>
      <c r="B16" s="14">
        <v>66</v>
      </c>
      <c r="C16" s="15"/>
      <c r="D16" s="19" t="s">
        <v>54</v>
      </c>
      <c r="E16" s="45">
        <v>5798.66</v>
      </c>
      <c r="F16" s="47">
        <v>5901.04</v>
      </c>
      <c r="G16" s="47">
        <v>5710</v>
      </c>
      <c r="H16" s="47">
        <f>SUM(H17,H18)</f>
        <v>6061</v>
      </c>
      <c r="I16" s="47">
        <f>SUM(I17,I18)</f>
        <v>351</v>
      </c>
      <c r="J16" s="47">
        <v>5800</v>
      </c>
      <c r="K16" s="47">
        <v>5972</v>
      </c>
    </row>
    <row r="17" spans="1:11" x14ac:dyDescent="0.25">
      <c r="A17" s="14"/>
      <c r="B17" s="29"/>
      <c r="C17" s="15" t="s">
        <v>60</v>
      </c>
      <c r="D17" s="15" t="s">
        <v>53</v>
      </c>
      <c r="E17" s="45">
        <v>5798.66</v>
      </c>
      <c r="F17" s="47">
        <v>5768.32</v>
      </c>
      <c r="G17" s="47">
        <v>5710</v>
      </c>
      <c r="H17" s="47">
        <v>5561</v>
      </c>
      <c r="I17" s="47">
        <v>-149</v>
      </c>
      <c r="J17" s="47">
        <v>5800</v>
      </c>
      <c r="K17" s="47">
        <v>5972</v>
      </c>
    </row>
    <row r="18" spans="1:11" x14ac:dyDescent="0.25">
      <c r="A18" s="14"/>
      <c r="B18" s="29"/>
      <c r="C18" s="15" t="s">
        <v>153</v>
      </c>
      <c r="D18" s="15" t="s">
        <v>154</v>
      </c>
      <c r="E18" s="45"/>
      <c r="F18" s="47">
        <v>132.72</v>
      </c>
      <c r="G18" s="47"/>
      <c r="H18" s="47">
        <v>500</v>
      </c>
      <c r="I18" s="47">
        <v>500</v>
      </c>
      <c r="J18" s="47"/>
      <c r="K18" s="47"/>
    </row>
    <row r="19" spans="1:11" ht="38.25" x14ac:dyDescent="0.25">
      <c r="A19" s="14"/>
      <c r="B19" s="14">
        <v>67</v>
      </c>
      <c r="C19" s="15"/>
      <c r="D19" s="17" t="s">
        <v>49</v>
      </c>
      <c r="E19" s="45">
        <v>112912.9</v>
      </c>
      <c r="F19" s="47">
        <v>125947.98</v>
      </c>
      <c r="G19" s="47">
        <v>168388</v>
      </c>
      <c r="H19" s="47">
        <v>152411</v>
      </c>
      <c r="I19" s="47">
        <v>-15977</v>
      </c>
      <c r="J19" s="47">
        <v>153581</v>
      </c>
      <c r="K19" s="47">
        <v>154581</v>
      </c>
    </row>
    <row r="20" spans="1:11" x14ac:dyDescent="0.25">
      <c r="A20" s="14"/>
      <c r="B20" s="14"/>
      <c r="C20" s="15" t="s">
        <v>59</v>
      </c>
      <c r="D20" s="19" t="s">
        <v>19</v>
      </c>
      <c r="E20" s="45">
        <v>112912.9</v>
      </c>
      <c r="F20" s="47">
        <v>125947.98</v>
      </c>
      <c r="G20" s="47">
        <v>168388</v>
      </c>
      <c r="H20" s="47">
        <v>152411</v>
      </c>
      <c r="I20" s="47">
        <v>-15977</v>
      </c>
      <c r="J20" s="47">
        <v>153581</v>
      </c>
      <c r="K20" s="47">
        <v>154581</v>
      </c>
    </row>
    <row r="21" spans="1:11" x14ac:dyDescent="0.25">
      <c r="A21" s="13">
        <v>9</v>
      </c>
      <c r="B21" s="17"/>
      <c r="C21" s="15"/>
      <c r="D21" s="15" t="s">
        <v>66</v>
      </c>
      <c r="E21" s="45"/>
      <c r="F21" s="48"/>
      <c r="G21" s="47">
        <v>1784.06</v>
      </c>
      <c r="H21" s="47">
        <v>1784.06</v>
      </c>
      <c r="I21" s="47"/>
      <c r="J21" s="47"/>
      <c r="K21" s="49"/>
    </row>
    <row r="22" spans="1:11" x14ac:dyDescent="0.25">
      <c r="A22" s="17"/>
      <c r="B22" s="17">
        <v>92</v>
      </c>
      <c r="C22" s="15"/>
      <c r="D22" s="15" t="s">
        <v>67</v>
      </c>
      <c r="E22" s="45"/>
      <c r="F22" s="47"/>
      <c r="G22" s="47">
        <v>1784.06</v>
      </c>
      <c r="H22" s="47">
        <v>1784.06</v>
      </c>
      <c r="I22" s="47"/>
      <c r="J22" s="47"/>
      <c r="K22" s="49"/>
    </row>
    <row r="23" spans="1:11" ht="25.5" x14ac:dyDescent="0.25">
      <c r="A23" s="17"/>
      <c r="B23" s="17"/>
      <c r="C23" s="15">
        <v>92</v>
      </c>
      <c r="D23" s="19" t="s">
        <v>68</v>
      </c>
      <c r="E23" s="45"/>
      <c r="F23" s="47"/>
      <c r="G23" s="47">
        <v>1784.06</v>
      </c>
      <c r="H23" s="47">
        <v>1784.06</v>
      </c>
      <c r="I23" s="47"/>
      <c r="J23" s="47"/>
      <c r="K23" s="49"/>
    </row>
    <row r="24" spans="1:11" ht="15.75" x14ac:dyDescent="0.25">
      <c r="A24" s="154" t="s">
        <v>20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pans="1:11" ht="18" x14ac:dyDescent="0.2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25.5" x14ac:dyDescent="0.25">
      <c r="A26" s="25" t="s">
        <v>15</v>
      </c>
      <c r="B26" s="24" t="s">
        <v>16</v>
      </c>
      <c r="C26" s="24" t="s">
        <v>17</v>
      </c>
      <c r="D26" s="24" t="s">
        <v>21</v>
      </c>
      <c r="E26" s="24" t="s">
        <v>11</v>
      </c>
      <c r="F26" s="25" t="s">
        <v>152</v>
      </c>
      <c r="G26" s="25" t="s">
        <v>160</v>
      </c>
      <c r="H26" s="25" t="s">
        <v>148</v>
      </c>
      <c r="I26" s="25" t="s">
        <v>149</v>
      </c>
      <c r="J26" s="25" t="s">
        <v>47</v>
      </c>
      <c r="K26" s="25" t="s">
        <v>48</v>
      </c>
    </row>
    <row r="27" spans="1:11" ht="15.75" x14ac:dyDescent="0.25">
      <c r="A27" s="78"/>
      <c r="B27" s="79"/>
      <c r="C27" s="79"/>
      <c r="D27" s="79" t="s">
        <v>3</v>
      </c>
      <c r="E27" s="80">
        <f>SUM(E28,E41)</f>
        <v>131080.67000000001</v>
      </c>
      <c r="F27" s="81">
        <f>F28</f>
        <v>144795.86000000002</v>
      </c>
      <c r="G27" s="81">
        <v>195287.06</v>
      </c>
      <c r="H27" s="81">
        <f>SUM(H28,H40)</f>
        <v>185569.06</v>
      </c>
      <c r="I27" s="81">
        <f>SUM(I28,I40)</f>
        <v>-9718</v>
      </c>
      <c r="J27" s="81">
        <f>SUM(J28,J40)</f>
        <v>170381</v>
      </c>
      <c r="K27" s="81">
        <f>SUM(K28,K40)</f>
        <v>171553</v>
      </c>
    </row>
    <row r="28" spans="1:11" ht="15.75" customHeight="1" x14ac:dyDescent="0.25">
      <c r="A28" s="13">
        <v>3</v>
      </c>
      <c r="B28" s="13"/>
      <c r="C28" s="13"/>
      <c r="D28" s="13" t="s">
        <v>22</v>
      </c>
      <c r="E28" s="46">
        <f>E29+E31+E38</f>
        <v>108687.53</v>
      </c>
      <c r="F28" s="48">
        <f>F29+F31+F38+F41</f>
        <v>144795.86000000002</v>
      </c>
      <c r="G28" s="48">
        <v>170316.06</v>
      </c>
      <c r="H28" s="48">
        <f>SUM(H29,H31,H38)</f>
        <v>156030.06</v>
      </c>
      <c r="I28" s="48">
        <f>SUM(I29,I31)</f>
        <v>-14286</v>
      </c>
      <c r="J28" s="48">
        <f>J29+J31+J38</f>
        <v>155409</v>
      </c>
      <c r="K28" s="48">
        <f>SUM(K29,K31,K38)</f>
        <v>156581</v>
      </c>
    </row>
    <row r="29" spans="1:11" ht="15.75" customHeight="1" x14ac:dyDescent="0.25">
      <c r="A29" s="13"/>
      <c r="B29" s="13">
        <v>31</v>
      </c>
      <c r="C29" s="17"/>
      <c r="D29" s="13" t="s">
        <v>23</v>
      </c>
      <c r="E29" s="46">
        <v>88082.76</v>
      </c>
      <c r="F29" s="48">
        <v>103597.13</v>
      </c>
      <c r="G29" s="48">
        <v>138617</v>
      </c>
      <c r="H29" s="48">
        <v>122401</v>
      </c>
      <c r="I29" s="48">
        <v>-16216</v>
      </c>
      <c r="J29" s="48">
        <v>125547</v>
      </c>
      <c r="K29" s="48">
        <v>126151</v>
      </c>
    </row>
    <row r="30" spans="1:11" x14ac:dyDescent="0.25">
      <c r="A30" s="14"/>
      <c r="B30" s="14"/>
      <c r="C30" s="15" t="s">
        <v>59</v>
      </c>
      <c r="D30" s="15" t="s">
        <v>19</v>
      </c>
      <c r="E30" s="45">
        <v>88082.76</v>
      </c>
      <c r="F30" s="47">
        <v>103597.13</v>
      </c>
      <c r="G30" s="47">
        <v>138617</v>
      </c>
      <c r="H30" s="47">
        <v>122401</v>
      </c>
      <c r="I30" s="47">
        <v>-16216</v>
      </c>
      <c r="J30" s="47">
        <v>125547</v>
      </c>
      <c r="K30" s="47">
        <v>126151</v>
      </c>
    </row>
    <row r="31" spans="1:11" x14ac:dyDescent="0.25">
      <c r="A31" s="14"/>
      <c r="B31" s="29">
        <v>32</v>
      </c>
      <c r="C31" s="15"/>
      <c r="D31" s="29" t="s">
        <v>35</v>
      </c>
      <c r="E31" s="46">
        <v>20087.88</v>
      </c>
      <c r="F31" s="48">
        <f>SUM(F32,F33,F34,F35,F37)</f>
        <v>23981.899999999998</v>
      </c>
      <c r="G31" s="48">
        <v>30968.06</v>
      </c>
      <c r="H31" s="48">
        <f>SUM(H32,H33,H34,H35,H36,H37)</f>
        <v>32898.06</v>
      </c>
      <c r="I31" s="48">
        <f>SUM(I32,I33,I34,I35,I36,I37)</f>
        <v>1930</v>
      </c>
      <c r="J31" s="48">
        <f>SUM(J32,J33,J34,J35)</f>
        <v>29127</v>
      </c>
      <c r="K31" s="48">
        <f>SUM(K32,K33,K34,K35)</f>
        <v>29690</v>
      </c>
    </row>
    <row r="32" spans="1:11" x14ac:dyDescent="0.25">
      <c r="A32" s="14"/>
      <c r="B32" s="29"/>
      <c r="C32" s="15" t="s">
        <v>59</v>
      </c>
      <c r="D32" s="14" t="s">
        <v>19</v>
      </c>
      <c r="E32" s="45">
        <v>14558.67</v>
      </c>
      <c r="F32" s="47">
        <v>14995.94</v>
      </c>
      <c r="G32" s="47">
        <v>20091</v>
      </c>
      <c r="H32" s="47">
        <v>21670</v>
      </c>
      <c r="I32" s="47">
        <v>1579</v>
      </c>
      <c r="J32" s="47">
        <v>19542</v>
      </c>
      <c r="K32" s="47">
        <v>19858</v>
      </c>
    </row>
    <row r="33" spans="1:11" x14ac:dyDescent="0.25">
      <c r="A33" s="14"/>
      <c r="B33" s="29"/>
      <c r="C33" s="15" t="s">
        <v>60</v>
      </c>
      <c r="D33" s="15" t="s">
        <v>53</v>
      </c>
      <c r="E33" s="45">
        <v>4004.87</v>
      </c>
      <c r="F33" s="47">
        <v>4984.09</v>
      </c>
      <c r="G33" s="47">
        <v>4979</v>
      </c>
      <c r="H33" s="47">
        <v>4830</v>
      </c>
      <c r="I33" s="47">
        <v>-149</v>
      </c>
      <c r="J33" s="47">
        <v>5065</v>
      </c>
      <c r="K33" s="47">
        <v>5232</v>
      </c>
    </row>
    <row r="34" spans="1:11" x14ac:dyDescent="0.25">
      <c r="A34" s="14"/>
      <c r="B34" s="29"/>
      <c r="C34" s="15" t="s">
        <v>132</v>
      </c>
      <c r="D34" s="50" t="s">
        <v>133</v>
      </c>
      <c r="E34" s="45">
        <v>0</v>
      </c>
      <c r="F34" s="47">
        <v>1997.75</v>
      </c>
      <c r="G34" s="47">
        <v>2256</v>
      </c>
      <c r="H34" s="47">
        <v>2256</v>
      </c>
      <c r="I34" s="47"/>
      <c r="J34" s="47">
        <v>2520</v>
      </c>
      <c r="K34" s="47">
        <v>2600</v>
      </c>
    </row>
    <row r="35" spans="1:11" x14ac:dyDescent="0.25">
      <c r="A35" s="14"/>
      <c r="B35" s="29"/>
      <c r="C35" s="15" t="s">
        <v>134</v>
      </c>
      <c r="D35" s="15" t="s">
        <v>135</v>
      </c>
      <c r="E35" s="45">
        <v>1524.34</v>
      </c>
      <c r="F35" s="47">
        <v>2004.12</v>
      </c>
      <c r="G35" s="47">
        <v>1858</v>
      </c>
      <c r="H35" s="47">
        <v>1858</v>
      </c>
      <c r="I35" s="47"/>
      <c r="J35" s="47">
        <v>2000</v>
      </c>
      <c r="K35" s="47">
        <v>2000</v>
      </c>
    </row>
    <row r="36" spans="1:11" x14ac:dyDescent="0.25">
      <c r="A36" s="14"/>
      <c r="B36" s="29"/>
      <c r="C36" s="15" t="s">
        <v>153</v>
      </c>
      <c r="D36" s="15" t="s">
        <v>154</v>
      </c>
      <c r="E36" s="45"/>
      <c r="F36" s="47">
        <v>132.72</v>
      </c>
      <c r="G36" s="47"/>
      <c r="H36" s="47">
        <v>500</v>
      </c>
      <c r="I36" s="47">
        <v>500</v>
      </c>
      <c r="J36" s="47"/>
      <c r="K36" s="47"/>
    </row>
    <row r="37" spans="1:11" ht="24.75" customHeight="1" x14ac:dyDescent="0.25">
      <c r="A37" s="14"/>
      <c r="B37" s="29"/>
      <c r="C37" s="15" t="s">
        <v>62</v>
      </c>
      <c r="D37" s="19" t="s">
        <v>57</v>
      </c>
      <c r="E37" s="45">
        <v>0</v>
      </c>
      <c r="F37" s="47"/>
      <c r="G37" s="47">
        <v>1784.06</v>
      </c>
      <c r="H37" s="47">
        <v>1784.06</v>
      </c>
      <c r="I37" s="47"/>
      <c r="J37" s="47"/>
      <c r="K37" s="47"/>
    </row>
    <row r="38" spans="1:11" ht="16.5" customHeight="1" x14ac:dyDescent="0.25">
      <c r="A38" s="14"/>
      <c r="B38" s="29">
        <v>34</v>
      </c>
      <c r="C38" s="15"/>
      <c r="D38" s="51" t="s">
        <v>58</v>
      </c>
      <c r="E38" s="46">
        <v>516.89</v>
      </c>
      <c r="F38" s="48">
        <v>574.24</v>
      </c>
      <c r="G38" s="48">
        <v>731</v>
      </c>
      <c r="H38" s="48">
        <v>731</v>
      </c>
      <c r="I38" s="48"/>
      <c r="J38" s="48">
        <v>735</v>
      </c>
      <c r="K38" s="48">
        <v>740</v>
      </c>
    </row>
    <row r="39" spans="1:11" ht="17.25" customHeight="1" x14ac:dyDescent="0.25">
      <c r="A39" s="14"/>
      <c r="B39" s="29"/>
      <c r="C39" s="15" t="s">
        <v>60</v>
      </c>
      <c r="D39" s="15" t="s">
        <v>53</v>
      </c>
      <c r="E39" s="45">
        <v>516.89</v>
      </c>
      <c r="F39" s="47">
        <v>574.24</v>
      </c>
      <c r="G39" s="47">
        <v>731</v>
      </c>
      <c r="H39" s="47">
        <v>731</v>
      </c>
      <c r="I39" s="47"/>
      <c r="J39" s="47">
        <v>735</v>
      </c>
      <c r="K39" s="47">
        <v>740</v>
      </c>
    </row>
    <row r="40" spans="1:11" s="118" customFormat="1" ht="29.25" customHeight="1" x14ac:dyDescent="0.25">
      <c r="A40" s="29">
        <v>4</v>
      </c>
      <c r="B40" s="29"/>
      <c r="C40" s="123"/>
      <c r="D40" s="123" t="s">
        <v>24</v>
      </c>
      <c r="E40" s="46">
        <f>SUM(E42,E43,E44)</f>
        <v>22393.140000000003</v>
      </c>
      <c r="F40" s="48">
        <v>16642.59</v>
      </c>
      <c r="G40" s="48">
        <v>24971</v>
      </c>
      <c r="H40" s="48">
        <v>29539</v>
      </c>
      <c r="I40" s="48">
        <v>4568</v>
      </c>
      <c r="J40" s="48">
        <v>14972</v>
      </c>
      <c r="K40" s="48">
        <f>SUM(K41)</f>
        <v>14972</v>
      </c>
    </row>
    <row r="41" spans="1:11" ht="25.5" x14ac:dyDescent="0.25">
      <c r="A41" s="16"/>
      <c r="B41" s="16">
        <v>42</v>
      </c>
      <c r="C41" s="16"/>
      <c r="D41" s="27" t="s">
        <v>136</v>
      </c>
      <c r="E41" s="45">
        <f>SUM(E42,E43,E44)</f>
        <v>22393.140000000003</v>
      </c>
      <c r="F41" s="48">
        <f>SUM(F42,F43,F44)</f>
        <v>16642.59</v>
      </c>
      <c r="G41" s="47">
        <v>24971</v>
      </c>
      <c r="H41" s="47">
        <f>SUM(H42,H43,H44)</f>
        <v>29539</v>
      </c>
      <c r="I41" s="47">
        <f>SUM(I42,I43,I44)</f>
        <v>4568</v>
      </c>
      <c r="J41" s="47">
        <f>SUM(J42,J43)</f>
        <v>14972</v>
      </c>
      <c r="K41" s="47">
        <f>SUM(K42,K43)</f>
        <v>14972</v>
      </c>
    </row>
    <row r="42" spans="1:11" x14ac:dyDescent="0.25">
      <c r="A42" s="17"/>
      <c r="B42" s="17"/>
      <c r="C42" s="17" t="s">
        <v>59</v>
      </c>
      <c r="D42" s="14" t="s">
        <v>19</v>
      </c>
      <c r="E42" s="45">
        <v>10827.2</v>
      </c>
      <c r="F42" s="47">
        <v>9166.42</v>
      </c>
      <c r="G42" s="47">
        <v>7424</v>
      </c>
      <c r="H42" s="47">
        <v>6084</v>
      </c>
      <c r="I42" s="47">
        <v>-1340</v>
      </c>
      <c r="J42" s="47">
        <v>5972</v>
      </c>
      <c r="K42" s="49">
        <v>5972</v>
      </c>
    </row>
    <row r="43" spans="1:11" x14ac:dyDescent="0.25">
      <c r="A43" s="17"/>
      <c r="B43" s="17"/>
      <c r="C43" s="15" t="s">
        <v>134</v>
      </c>
      <c r="D43" s="15" t="s">
        <v>135</v>
      </c>
      <c r="E43" s="45">
        <v>11346.2</v>
      </c>
      <c r="F43" s="47">
        <v>7476.17</v>
      </c>
      <c r="G43" s="47">
        <v>17547</v>
      </c>
      <c r="H43" s="47">
        <v>23455</v>
      </c>
      <c r="I43" s="47">
        <v>5908</v>
      </c>
      <c r="J43" s="47">
        <v>9000</v>
      </c>
      <c r="K43" s="49">
        <v>9000</v>
      </c>
    </row>
    <row r="44" spans="1:11" ht="25.5" x14ac:dyDescent="0.25">
      <c r="A44" s="17"/>
      <c r="B44" s="17"/>
      <c r="C44" s="15" t="s">
        <v>62</v>
      </c>
      <c r="D44" s="19" t="s">
        <v>68</v>
      </c>
      <c r="E44" s="45">
        <v>219.74</v>
      </c>
      <c r="F44" s="47">
        <v>0</v>
      </c>
      <c r="G44" s="47">
        <v>0</v>
      </c>
      <c r="H44" s="47">
        <v>0</v>
      </c>
      <c r="I44" s="47"/>
      <c r="J44" s="47">
        <v>0</v>
      </c>
      <c r="K44" s="49">
        <v>0</v>
      </c>
    </row>
  </sheetData>
  <mergeCells count="5">
    <mergeCell ref="A7:K7"/>
    <mergeCell ref="A24:K24"/>
    <mergeCell ref="A1:K1"/>
    <mergeCell ref="A3:K3"/>
    <mergeCell ref="A5:K5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workbookViewId="0">
      <selection activeCell="F19" sqref="F19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42" customHeight="1" x14ac:dyDescent="0.25">
      <c r="A1" s="154" t="s">
        <v>161</v>
      </c>
      <c r="B1" s="154"/>
      <c r="C1" s="154"/>
      <c r="D1" s="154"/>
      <c r="E1" s="154"/>
      <c r="F1" s="154"/>
      <c r="G1" s="154"/>
      <c r="H1" s="154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54" t="s">
        <v>32</v>
      </c>
      <c r="B3" s="154"/>
      <c r="C3" s="154"/>
      <c r="D3" s="154"/>
      <c r="E3" s="154"/>
      <c r="F3" s="154"/>
      <c r="G3" s="182"/>
      <c r="H3" s="182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54" t="s">
        <v>14</v>
      </c>
      <c r="B5" s="183"/>
      <c r="C5" s="183"/>
      <c r="D5" s="183"/>
      <c r="E5" s="183"/>
      <c r="F5" s="183"/>
      <c r="G5" s="183"/>
      <c r="H5" s="183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5.75" x14ac:dyDescent="0.25">
      <c r="A7" s="154" t="s">
        <v>25</v>
      </c>
      <c r="B7" s="181"/>
      <c r="C7" s="181"/>
      <c r="D7" s="181"/>
      <c r="E7" s="181"/>
      <c r="F7" s="181"/>
      <c r="G7" s="181"/>
      <c r="H7" s="181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25.5" x14ac:dyDescent="0.25">
      <c r="A9" s="25" t="s">
        <v>26</v>
      </c>
      <c r="B9" s="24" t="s">
        <v>11</v>
      </c>
      <c r="C9" s="25" t="s">
        <v>155</v>
      </c>
      <c r="D9" s="25" t="s">
        <v>160</v>
      </c>
      <c r="E9" s="25" t="s">
        <v>148</v>
      </c>
      <c r="F9" s="25" t="s">
        <v>149</v>
      </c>
      <c r="G9" s="25" t="s">
        <v>47</v>
      </c>
      <c r="H9" s="25" t="s">
        <v>48</v>
      </c>
    </row>
    <row r="10" spans="1:8" ht="15.75" customHeight="1" x14ac:dyDescent="0.25">
      <c r="A10" s="58" t="s">
        <v>27</v>
      </c>
      <c r="B10" s="59">
        <v>131080.67000000001</v>
      </c>
      <c r="C10" s="60">
        <v>144795.85999999999</v>
      </c>
      <c r="D10" s="60">
        <v>195287.06</v>
      </c>
      <c r="E10" s="60">
        <v>185569.06</v>
      </c>
      <c r="F10" s="60">
        <v>-9718</v>
      </c>
      <c r="G10" s="60">
        <v>170381</v>
      </c>
      <c r="H10" s="60">
        <v>171553</v>
      </c>
    </row>
    <row r="11" spans="1:8" ht="15.75" customHeight="1" x14ac:dyDescent="0.25">
      <c r="A11" s="13" t="s">
        <v>137</v>
      </c>
      <c r="B11" s="45">
        <v>131080.67000000001</v>
      </c>
      <c r="C11" s="47">
        <v>144795.85999999999</v>
      </c>
      <c r="D11" s="47">
        <v>195287.06</v>
      </c>
      <c r="E11" s="47">
        <v>185569.06</v>
      </c>
      <c r="F11" s="47">
        <v>-9718</v>
      </c>
      <c r="G11" s="47">
        <v>170381</v>
      </c>
      <c r="H11" s="47">
        <v>171553</v>
      </c>
    </row>
    <row r="12" spans="1:8" x14ac:dyDescent="0.25">
      <c r="A12" s="19" t="s">
        <v>138</v>
      </c>
      <c r="B12" s="45">
        <v>131080.67000000001</v>
      </c>
      <c r="C12" s="47">
        <v>144795.85999999999</v>
      </c>
      <c r="D12" s="47">
        <v>195287.06</v>
      </c>
      <c r="E12" s="47">
        <v>185569.06</v>
      </c>
      <c r="F12" s="47">
        <v>-9718</v>
      </c>
      <c r="G12" s="47">
        <v>170381</v>
      </c>
      <c r="H12" s="47">
        <v>171553</v>
      </c>
    </row>
    <row r="13" spans="1:8" x14ac:dyDescent="0.25">
      <c r="A13" s="18"/>
      <c r="B13" s="10"/>
      <c r="C13" s="11"/>
      <c r="D13" s="11"/>
      <c r="E13" s="11"/>
      <c r="F13" s="11"/>
      <c r="G13" s="11"/>
      <c r="H13" s="11"/>
    </row>
    <row r="14" spans="1:8" x14ac:dyDescent="0.25">
      <c r="A14" s="13"/>
      <c r="B14" s="10"/>
      <c r="C14" s="11"/>
      <c r="D14" s="11"/>
      <c r="E14" s="11"/>
      <c r="F14" s="11"/>
      <c r="G14" s="11"/>
      <c r="H14" s="12"/>
    </row>
    <row r="15" spans="1:8" x14ac:dyDescent="0.25">
      <c r="A15" s="20"/>
      <c r="B15" s="10"/>
      <c r="C15" s="11"/>
      <c r="D15" s="11"/>
      <c r="E15" s="11"/>
      <c r="F15" s="11"/>
      <c r="G15" s="11"/>
      <c r="H15" s="12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workbookViewId="0">
      <selection activeCell="F10" sqref="F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54" t="s">
        <v>161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54" t="s">
        <v>32</v>
      </c>
      <c r="B3" s="154"/>
      <c r="C3" s="154"/>
      <c r="D3" s="154"/>
      <c r="E3" s="154"/>
      <c r="F3" s="154"/>
      <c r="G3" s="154"/>
      <c r="H3" s="154"/>
      <c r="I3" s="154"/>
      <c r="J3" s="182"/>
      <c r="K3" s="182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154" t="s">
        <v>28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25.5" x14ac:dyDescent="0.25">
      <c r="A7" s="25" t="s">
        <v>15</v>
      </c>
      <c r="B7" s="24" t="s">
        <v>16</v>
      </c>
      <c r="C7" s="24" t="s">
        <v>17</v>
      </c>
      <c r="D7" s="24" t="s">
        <v>52</v>
      </c>
      <c r="E7" s="24" t="s">
        <v>11</v>
      </c>
      <c r="F7" s="25" t="s">
        <v>152</v>
      </c>
      <c r="G7" s="25" t="s">
        <v>46</v>
      </c>
      <c r="H7" s="25" t="s">
        <v>148</v>
      </c>
      <c r="I7" s="25" t="s">
        <v>149</v>
      </c>
      <c r="J7" s="25" t="s">
        <v>47</v>
      </c>
      <c r="K7" s="25" t="s">
        <v>48</v>
      </c>
    </row>
    <row r="8" spans="1:11" ht="25.5" x14ac:dyDescent="0.25">
      <c r="A8" s="13">
        <v>8</v>
      </c>
      <c r="B8" s="13"/>
      <c r="C8" s="13"/>
      <c r="D8" s="13" t="s">
        <v>29</v>
      </c>
      <c r="E8" s="10"/>
      <c r="F8" s="11"/>
      <c r="G8" s="11"/>
      <c r="H8" s="11"/>
      <c r="I8" s="11"/>
      <c r="J8" s="11"/>
      <c r="K8" s="11"/>
    </row>
    <row r="9" spans="1:11" x14ac:dyDescent="0.25">
      <c r="A9" s="13"/>
      <c r="B9" s="17">
        <v>84</v>
      </c>
      <c r="C9" s="17"/>
      <c r="D9" s="17" t="s">
        <v>36</v>
      </c>
      <c r="E9" s="10"/>
      <c r="F9" s="11"/>
      <c r="G9" s="11"/>
      <c r="H9" s="11"/>
      <c r="I9" s="11"/>
      <c r="J9" s="11"/>
      <c r="K9" s="11"/>
    </row>
    <row r="10" spans="1:11" ht="25.5" x14ac:dyDescent="0.25">
      <c r="A10" s="14"/>
      <c r="B10" s="14"/>
      <c r="C10" s="15">
        <v>81</v>
      </c>
      <c r="D10" s="19" t="s">
        <v>37</v>
      </c>
      <c r="E10" s="10"/>
      <c r="F10" s="11"/>
      <c r="G10" s="11"/>
      <c r="H10" s="11"/>
      <c r="I10" s="11"/>
      <c r="J10" s="11"/>
      <c r="K10" s="11"/>
    </row>
    <row r="11" spans="1:11" ht="25.5" x14ac:dyDescent="0.25">
      <c r="A11" s="16">
        <v>5</v>
      </c>
      <c r="B11" s="16"/>
      <c r="C11" s="16"/>
      <c r="D11" s="27" t="s">
        <v>30</v>
      </c>
      <c r="E11" s="10"/>
      <c r="F11" s="11"/>
      <c r="G11" s="11"/>
      <c r="H11" s="11"/>
      <c r="I11" s="11"/>
      <c r="J11" s="11"/>
      <c r="K11" s="11"/>
    </row>
    <row r="12" spans="1:11" ht="25.5" x14ac:dyDescent="0.25">
      <c r="A12" s="17"/>
      <c r="B12" s="17">
        <v>54</v>
      </c>
      <c r="C12" s="17"/>
      <c r="D12" s="28" t="s">
        <v>38</v>
      </c>
      <c r="E12" s="10"/>
      <c r="F12" s="11"/>
      <c r="G12" s="11"/>
      <c r="H12" s="11"/>
      <c r="I12" s="11"/>
      <c r="J12" s="11"/>
      <c r="K12" s="12"/>
    </row>
    <row r="13" spans="1:11" x14ac:dyDescent="0.25">
      <c r="A13" s="17"/>
      <c r="B13" s="17"/>
      <c r="C13" s="15">
        <v>11</v>
      </c>
      <c r="D13" s="15" t="s">
        <v>19</v>
      </c>
      <c r="E13" s="10"/>
      <c r="F13" s="11"/>
      <c r="G13" s="11"/>
      <c r="H13" s="11"/>
      <c r="I13" s="11"/>
      <c r="J13" s="11"/>
      <c r="K13" s="12"/>
    </row>
    <row r="14" spans="1:11" x14ac:dyDescent="0.25">
      <c r="A14" s="17"/>
      <c r="B14" s="17"/>
      <c r="C14" s="15">
        <v>31</v>
      </c>
      <c r="D14" s="15" t="s">
        <v>39</v>
      </c>
      <c r="E14" s="10"/>
      <c r="F14" s="11"/>
      <c r="G14" s="11"/>
      <c r="H14" s="11"/>
      <c r="I14" s="11"/>
      <c r="J14" s="11"/>
      <c r="K14" s="12"/>
    </row>
  </sheetData>
  <mergeCells count="3">
    <mergeCell ref="A1:K1"/>
    <mergeCell ref="A3:K3"/>
    <mergeCell ref="A5:K5"/>
  </mergeCells>
  <pageMargins left="0.70866141732283461" right="0.70866141732283461" top="0.74803149606299213" bottom="0.74803149606299213" header="0.31496062992125984" footer="0.31496062992125984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33"/>
  <sheetViews>
    <sheetView topLeftCell="A2" workbookViewId="0">
      <selection activeCell="M15" sqref="M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1" width="25.28515625" customWidth="1"/>
  </cols>
  <sheetData>
    <row r="1" spans="1:11" ht="42" customHeight="1" x14ac:dyDescent="0.25">
      <c r="A1" s="154" t="s">
        <v>161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8" x14ac:dyDescent="0.25">
      <c r="A2" s="5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18" customHeight="1" x14ac:dyDescent="0.25">
      <c r="A3" s="154" t="s">
        <v>31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25.5" x14ac:dyDescent="0.25">
      <c r="A5" s="202" t="s">
        <v>33</v>
      </c>
      <c r="B5" s="203"/>
      <c r="C5" s="204"/>
      <c r="D5" s="24" t="s">
        <v>34</v>
      </c>
      <c r="E5" s="24" t="s">
        <v>11</v>
      </c>
      <c r="F5" s="25" t="s">
        <v>152</v>
      </c>
      <c r="G5" s="25" t="s">
        <v>160</v>
      </c>
      <c r="H5" s="25" t="s">
        <v>148</v>
      </c>
      <c r="I5" s="25" t="s">
        <v>149</v>
      </c>
      <c r="J5" s="25" t="s">
        <v>47</v>
      </c>
      <c r="K5" s="25" t="s">
        <v>48</v>
      </c>
    </row>
    <row r="6" spans="1:11" ht="15.75" x14ac:dyDescent="0.25">
      <c r="A6" s="196" t="s">
        <v>139</v>
      </c>
      <c r="B6" s="197"/>
      <c r="C6" s="198"/>
      <c r="D6" s="61" t="s">
        <v>140</v>
      </c>
      <c r="E6" s="62">
        <f>E7</f>
        <v>131080.66999999998</v>
      </c>
      <c r="F6" s="63">
        <f>SUM(F8,F14,F17,F21,F29)</f>
        <v>144795.85</v>
      </c>
      <c r="G6" s="63">
        <v>195287.06</v>
      </c>
      <c r="H6" s="63">
        <v>195287.06</v>
      </c>
      <c r="I6" s="63"/>
      <c r="J6" s="63">
        <f>J7</f>
        <v>170381</v>
      </c>
      <c r="K6" s="63">
        <f>K7</f>
        <v>171553</v>
      </c>
    </row>
    <row r="7" spans="1:11" ht="38.25" x14ac:dyDescent="0.25">
      <c r="A7" s="199" t="s">
        <v>141</v>
      </c>
      <c r="B7" s="200"/>
      <c r="C7" s="201"/>
      <c r="D7" s="31" t="s">
        <v>142</v>
      </c>
      <c r="E7" s="46">
        <f>SUM(E8,E14,E17,E21,E29)</f>
        <v>131080.66999999998</v>
      </c>
      <c r="F7" s="48">
        <f>SUM(F8,F14,F17,F21,F29)</f>
        <v>144795.85</v>
      </c>
      <c r="G7" s="48">
        <v>195287.06</v>
      </c>
      <c r="H7" s="48">
        <f>SUM(H8,H14,H17,H21,H26,H29)</f>
        <v>185569.06</v>
      </c>
      <c r="I7" s="48">
        <f>SUM(I8,I14,I17,I21,I26)</f>
        <v>-9718</v>
      </c>
      <c r="J7" s="48">
        <f>SUM(J8,J14,J17,J21,J29)</f>
        <v>170381</v>
      </c>
      <c r="K7" s="48">
        <f>SUM(K8,K14,K17,K21,K29)</f>
        <v>171553</v>
      </c>
    </row>
    <row r="8" spans="1:11" x14ac:dyDescent="0.25">
      <c r="A8" s="190" t="s">
        <v>107</v>
      </c>
      <c r="B8" s="191"/>
      <c r="C8" s="192"/>
      <c r="D8" s="64" t="s">
        <v>19</v>
      </c>
      <c r="E8" s="59">
        <f t="shared" ref="E8:K8" si="0">SUM(E9,E12)</f>
        <v>113468.62999999999</v>
      </c>
      <c r="F8" s="60">
        <f t="shared" si="0"/>
        <v>127759.49</v>
      </c>
      <c r="G8" s="60">
        <v>166132</v>
      </c>
      <c r="H8" s="60">
        <f t="shared" si="0"/>
        <v>150155</v>
      </c>
      <c r="I8" s="60">
        <f>SUM(I9,I12)</f>
        <v>-15977</v>
      </c>
      <c r="J8" s="60">
        <f t="shared" si="0"/>
        <v>151061</v>
      </c>
      <c r="K8" s="125">
        <f t="shared" si="0"/>
        <v>151981</v>
      </c>
    </row>
    <row r="9" spans="1:11" x14ac:dyDescent="0.25">
      <c r="A9" s="193">
        <v>3</v>
      </c>
      <c r="B9" s="194"/>
      <c r="C9" s="195"/>
      <c r="D9" s="30" t="s">
        <v>22</v>
      </c>
      <c r="E9" s="45">
        <f>SUM(E10,E11)</f>
        <v>102641.43</v>
      </c>
      <c r="F9" s="47">
        <f>SUM(F10,F11)</f>
        <v>118593.07</v>
      </c>
      <c r="G9" s="47">
        <v>158708</v>
      </c>
      <c r="H9" s="47">
        <f>SUM(H10,H11)</f>
        <v>144071</v>
      </c>
      <c r="I9" s="47">
        <f>SUM(I10,I11)</f>
        <v>-14637</v>
      </c>
      <c r="J9" s="47">
        <v>145089</v>
      </c>
      <c r="K9" s="49">
        <f>SUM(K10,K11)</f>
        <v>146009</v>
      </c>
    </row>
    <row r="10" spans="1:11" x14ac:dyDescent="0.25">
      <c r="A10" s="184">
        <v>31</v>
      </c>
      <c r="B10" s="185"/>
      <c r="C10" s="186"/>
      <c r="D10" s="30" t="s">
        <v>23</v>
      </c>
      <c r="E10" s="45">
        <v>88082.76</v>
      </c>
      <c r="F10" s="47">
        <v>103597.13</v>
      </c>
      <c r="G10" s="47">
        <v>138617</v>
      </c>
      <c r="H10" s="47">
        <v>122401</v>
      </c>
      <c r="I10" s="47">
        <v>-16216</v>
      </c>
      <c r="J10" s="47">
        <v>125547</v>
      </c>
      <c r="K10" s="49">
        <v>126151</v>
      </c>
    </row>
    <row r="11" spans="1:11" x14ac:dyDescent="0.25">
      <c r="A11" s="184">
        <v>32</v>
      </c>
      <c r="B11" s="185"/>
      <c r="C11" s="186"/>
      <c r="D11" s="30" t="s">
        <v>35</v>
      </c>
      <c r="E11" s="45">
        <v>14558.67</v>
      </c>
      <c r="F11" s="47">
        <v>14995.94</v>
      </c>
      <c r="G11" s="47">
        <v>20091</v>
      </c>
      <c r="H11" s="47">
        <v>21670</v>
      </c>
      <c r="I11" s="47">
        <v>1579</v>
      </c>
      <c r="J11" s="47">
        <v>19542</v>
      </c>
      <c r="K11" s="49">
        <v>19858</v>
      </c>
    </row>
    <row r="12" spans="1:11" ht="25.5" x14ac:dyDescent="0.25">
      <c r="A12" s="117">
        <v>4</v>
      </c>
      <c r="B12" s="115"/>
      <c r="C12" s="116"/>
      <c r="D12" s="30" t="s">
        <v>24</v>
      </c>
      <c r="E12" s="45">
        <v>10827.2</v>
      </c>
      <c r="F12" s="47">
        <v>9166.42</v>
      </c>
      <c r="G12" s="47">
        <v>7424</v>
      </c>
      <c r="H12" s="47">
        <v>6084</v>
      </c>
      <c r="I12" s="47">
        <v>-1340</v>
      </c>
      <c r="J12" s="47">
        <v>5972</v>
      </c>
      <c r="K12" s="49">
        <v>5972</v>
      </c>
    </row>
    <row r="13" spans="1:11" ht="25.5" x14ac:dyDescent="0.25">
      <c r="A13" s="114"/>
      <c r="B13" s="115">
        <v>42</v>
      </c>
      <c r="C13" s="116"/>
      <c r="D13" s="30" t="s">
        <v>61</v>
      </c>
      <c r="E13" s="45">
        <v>10827.2</v>
      </c>
      <c r="F13" s="47">
        <v>9166.42</v>
      </c>
      <c r="G13" s="47">
        <v>7424</v>
      </c>
      <c r="H13" s="47">
        <v>6084</v>
      </c>
      <c r="I13" s="47">
        <v>-1340</v>
      </c>
      <c r="J13" s="47">
        <v>5972</v>
      </c>
      <c r="K13" s="49">
        <v>5972</v>
      </c>
    </row>
    <row r="14" spans="1:11" ht="15" customHeight="1" x14ac:dyDescent="0.25">
      <c r="A14" s="187" t="s">
        <v>108</v>
      </c>
      <c r="B14" s="188"/>
      <c r="C14" s="189"/>
      <c r="D14" s="65" t="s">
        <v>56</v>
      </c>
      <c r="E14" s="66">
        <f>E15</f>
        <v>0</v>
      </c>
      <c r="F14" s="129">
        <v>1997.75</v>
      </c>
      <c r="G14" s="129">
        <v>2256</v>
      </c>
      <c r="H14" s="129">
        <v>2256</v>
      </c>
      <c r="I14" s="129"/>
      <c r="J14" s="129">
        <v>2520</v>
      </c>
      <c r="K14" s="130">
        <v>2600</v>
      </c>
    </row>
    <row r="15" spans="1:11" x14ac:dyDescent="0.25">
      <c r="A15" s="193">
        <v>3</v>
      </c>
      <c r="B15" s="194"/>
      <c r="C15" s="195"/>
      <c r="D15" s="30" t="s">
        <v>22</v>
      </c>
      <c r="E15" s="45">
        <v>0</v>
      </c>
      <c r="F15" s="47">
        <v>1997.75</v>
      </c>
      <c r="G15" s="47">
        <v>2256</v>
      </c>
      <c r="H15" s="47">
        <v>2256</v>
      </c>
      <c r="I15" s="47"/>
      <c r="J15" s="47">
        <v>2520</v>
      </c>
      <c r="K15" s="49">
        <v>2600</v>
      </c>
    </row>
    <row r="16" spans="1:11" x14ac:dyDescent="0.25">
      <c r="A16" s="184">
        <v>32</v>
      </c>
      <c r="B16" s="185"/>
      <c r="C16" s="186"/>
      <c r="D16" s="30" t="s">
        <v>35</v>
      </c>
      <c r="E16" s="45">
        <v>0</v>
      </c>
      <c r="F16" s="47">
        <v>1997.75</v>
      </c>
      <c r="G16" s="47">
        <v>2256</v>
      </c>
      <c r="H16" s="47">
        <v>2256</v>
      </c>
      <c r="I16" s="47"/>
      <c r="J16" s="47">
        <v>2520</v>
      </c>
      <c r="K16" s="49">
        <v>2600</v>
      </c>
    </row>
    <row r="17" spans="1:35" x14ac:dyDescent="0.25">
      <c r="A17" s="205" t="s">
        <v>64</v>
      </c>
      <c r="B17" s="206"/>
      <c r="C17" s="207"/>
      <c r="D17" s="71" t="s">
        <v>53</v>
      </c>
      <c r="E17" s="72">
        <f>E18</f>
        <v>4521.76</v>
      </c>
      <c r="F17" s="73">
        <v>5558.32</v>
      </c>
      <c r="G17" s="73">
        <v>5710</v>
      </c>
      <c r="H17" s="73">
        <v>5561</v>
      </c>
      <c r="I17" s="73">
        <v>-149</v>
      </c>
      <c r="J17" s="73">
        <f>J18</f>
        <v>5800</v>
      </c>
      <c r="K17" s="126">
        <f>K18</f>
        <v>5972</v>
      </c>
    </row>
    <row r="18" spans="1:35" x14ac:dyDescent="0.25">
      <c r="A18" s="193">
        <v>3</v>
      </c>
      <c r="B18" s="194"/>
      <c r="C18" s="195"/>
      <c r="D18" s="30" t="s">
        <v>22</v>
      </c>
      <c r="E18" s="45">
        <f>SUM(E19,E20)</f>
        <v>4521.76</v>
      </c>
      <c r="F18" s="47">
        <f>SUM(F19,F20)</f>
        <v>5558.33</v>
      </c>
      <c r="G18" s="47">
        <v>5710</v>
      </c>
      <c r="H18" s="47">
        <f>SUM(H19,H20)</f>
        <v>5561</v>
      </c>
      <c r="I18" s="47">
        <v>-149</v>
      </c>
      <c r="J18" s="47">
        <f>SUM(J19,J20)</f>
        <v>5800</v>
      </c>
      <c r="K18" s="49">
        <f>SUM(K19,K20)</f>
        <v>5972</v>
      </c>
    </row>
    <row r="19" spans="1:35" x14ac:dyDescent="0.25">
      <c r="A19" s="184">
        <v>32</v>
      </c>
      <c r="B19" s="185"/>
      <c r="C19" s="186"/>
      <c r="D19" s="30" t="s">
        <v>35</v>
      </c>
      <c r="E19" s="45">
        <v>4004.87</v>
      </c>
      <c r="F19" s="47">
        <v>4984.09</v>
      </c>
      <c r="G19" s="47">
        <v>4979</v>
      </c>
      <c r="H19" s="47">
        <v>4830</v>
      </c>
      <c r="I19" s="47">
        <v>-149</v>
      </c>
      <c r="J19" s="47">
        <v>5065</v>
      </c>
      <c r="K19" s="49">
        <v>5232</v>
      </c>
    </row>
    <row r="20" spans="1:35" x14ac:dyDescent="0.25">
      <c r="A20" s="211">
        <v>34</v>
      </c>
      <c r="B20" s="212"/>
      <c r="C20" s="213"/>
      <c r="D20" s="30" t="s">
        <v>58</v>
      </c>
      <c r="E20" s="45">
        <v>516.89</v>
      </c>
      <c r="F20" s="47">
        <v>574.24</v>
      </c>
      <c r="G20" s="47">
        <v>731</v>
      </c>
      <c r="H20" s="47">
        <v>731</v>
      </c>
      <c r="I20" s="47"/>
      <c r="J20" s="47">
        <v>735</v>
      </c>
      <c r="K20" s="49">
        <v>740</v>
      </c>
    </row>
    <row r="21" spans="1:35" x14ac:dyDescent="0.25">
      <c r="A21" s="208" t="s">
        <v>143</v>
      </c>
      <c r="B21" s="209"/>
      <c r="C21" s="210"/>
      <c r="D21" s="69" t="s">
        <v>135</v>
      </c>
      <c r="E21" s="70">
        <f>SUM(E22,E24)</f>
        <v>12870.54</v>
      </c>
      <c r="F21" s="127">
        <f>SUM(F22,F24)</f>
        <v>9480.2900000000009</v>
      </c>
      <c r="G21" s="127">
        <v>19405</v>
      </c>
      <c r="H21" s="127">
        <f>SUM(H22,H24)</f>
        <v>25313</v>
      </c>
      <c r="I21" s="127">
        <v>5908</v>
      </c>
      <c r="J21" s="127">
        <f>SUM(J22,J24)</f>
        <v>11000</v>
      </c>
      <c r="K21" s="128">
        <f>SUM(K22,K24)</f>
        <v>11000</v>
      </c>
    </row>
    <row r="22" spans="1:35" x14ac:dyDescent="0.25">
      <c r="A22" s="193">
        <v>3</v>
      </c>
      <c r="B22" s="194"/>
      <c r="C22" s="195"/>
      <c r="D22" s="30" t="s">
        <v>22</v>
      </c>
      <c r="E22" s="45">
        <v>1524.34</v>
      </c>
      <c r="F22" s="47">
        <v>2004.12</v>
      </c>
      <c r="G22" s="47">
        <v>1858</v>
      </c>
      <c r="H22" s="47">
        <v>1858</v>
      </c>
      <c r="I22" s="47"/>
      <c r="J22" s="47">
        <v>2000</v>
      </c>
      <c r="K22" s="49">
        <v>2000</v>
      </c>
    </row>
    <row r="23" spans="1:35" x14ac:dyDescent="0.25">
      <c r="A23" s="184">
        <v>32</v>
      </c>
      <c r="B23" s="185"/>
      <c r="C23" s="186"/>
      <c r="D23" s="30" t="s">
        <v>35</v>
      </c>
      <c r="E23" s="45">
        <v>1524.34</v>
      </c>
      <c r="F23" s="47">
        <v>2004.12</v>
      </c>
      <c r="G23" s="47">
        <v>1858</v>
      </c>
      <c r="H23" s="47">
        <v>1858</v>
      </c>
      <c r="I23" s="47"/>
      <c r="J23" s="47">
        <v>2000</v>
      </c>
      <c r="K23" s="49">
        <v>2000</v>
      </c>
    </row>
    <row r="24" spans="1:35" ht="25.5" x14ac:dyDescent="0.25">
      <c r="A24" s="117">
        <v>4</v>
      </c>
      <c r="B24" s="115"/>
      <c r="C24" s="116"/>
      <c r="D24" s="30" t="s">
        <v>24</v>
      </c>
      <c r="E24" s="45">
        <v>11346.2</v>
      </c>
      <c r="F24" s="47">
        <v>7476.17</v>
      </c>
      <c r="G24" s="47">
        <v>17547</v>
      </c>
      <c r="H24" s="47">
        <v>23455</v>
      </c>
      <c r="I24" s="47">
        <v>5908</v>
      </c>
      <c r="J24" s="47">
        <v>9000</v>
      </c>
      <c r="K24" s="49">
        <v>9000</v>
      </c>
    </row>
    <row r="25" spans="1:35" ht="25.5" x14ac:dyDescent="0.25">
      <c r="A25" s="114"/>
      <c r="B25" s="115">
        <v>42</v>
      </c>
      <c r="C25" s="116"/>
      <c r="D25" s="30" t="s">
        <v>61</v>
      </c>
      <c r="E25" s="45">
        <v>11346.2</v>
      </c>
      <c r="F25" s="47">
        <v>7476.17</v>
      </c>
      <c r="G25" s="47">
        <v>17547</v>
      </c>
      <c r="H25" s="47">
        <v>23455</v>
      </c>
      <c r="I25" s="47">
        <v>5908</v>
      </c>
      <c r="J25" s="47">
        <v>9000</v>
      </c>
      <c r="K25" s="49">
        <v>9000</v>
      </c>
    </row>
    <row r="26" spans="1:35" s="150" customFormat="1" ht="25.5" x14ac:dyDescent="0.25">
      <c r="A26" s="143" t="s">
        <v>162</v>
      </c>
      <c r="B26" s="144"/>
      <c r="C26" s="145"/>
      <c r="D26" s="146" t="s">
        <v>154</v>
      </c>
      <c r="E26" s="147"/>
      <c r="F26" s="148"/>
      <c r="G26" s="148"/>
      <c r="H26" s="151">
        <v>500</v>
      </c>
      <c r="I26" s="151">
        <v>500</v>
      </c>
      <c r="J26" s="148"/>
      <c r="K26" s="149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</row>
    <row r="27" spans="1:35" x14ac:dyDescent="0.25">
      <c r="A27" s="114">
        <v>3</v>
      </c>
      <c r="B27" s="115"/>
      <c r="C27" s="116"/>
      <c r="D27" s="30" t="s">
        <v>22</v>
      </c>
      <c r="E27" s="45"/>
      <c r="F27" s="47"/>
      <c r="G27" s="47"/>
      <c r="H27" s="47">
        <v>500</v>
      </c>
      <c r="I27" s="47">
        <v>500</v>
      </c>
      <c r="J27" s="47"/>
      <c r="K27" s="49"/>
    </row>
    <row r="28" spans="1:35" x14ac:dyDescent="0.25">
      <c r="A28" s="114"/>
      <c r="B28" s="115">
        <v>32</v>
      </c>
      <c r="C28" s="116"/>
      <c r="D28" s="30" t="s">
        <v>35</v>
      </c>
      <c r="E28" s="45"/>
      <c r="F28" s="47"/>
      <c r="G28" s="47"/>
      <c r="H28" s="47">
        <v>500</v>
      </c>
      <c r="I28" s="47">
        <v>500</v>
      </c>
      <c r="J28" s="47"/>
      <c r="K28" s="49"/>
    </row>
    <row r="29" spans="1:35" ht="25.5" x14ac:dyDescent="0.25">
      <c r="A29" s="214" t="s">
        <v>65</v>
      </c>
      <c r="B29" s="215"/>
      <c r="C29" s="216"/>
      <c r="D29" s="55" t="s">
        <v>63</v>
      </c>
      <c r="E29" s="67">
        <f>E32</f>
        <v>219.74</v>
      </c>
      <c r="F29" s="68">
        <f>SUM(F30,F32)</f>
        <v>0</v>
      </c>
      <c r="G29" s="68">
        <v>1784.06</v>
      </c>
      <c r="H29" s="68">
        <v>1784.06</v>
      </c>
      <c r="I29" s="68"/>
      <c r="J29" s="68">
        <v>0</v>
      </c>
      <c r="K29" s="135">
        <v>0</v>
      </c>
    </row>
    <row r="30" spans="1:35" s="134" customFormat="1" x14ac:dyDescent="0.25">
      <c r="A30" s="136" t="s">
        <v>144</v>
      </c>
      <c r="B30" s="132"/>
      <c r="C30" s="133"/>
      <c r="D30" s="30" t="s">
        <v>22</v>
      </c>
      <c r="E30" s="46"/>
      <c r="F30" s="47"/>
      <c r="G30" s="47">
        <v>1784.06</v>
      </c>
      <c r="H30" s="47">
        <v>1784.06</v>
      </c>
      <c r="I30" s="47"/>
      <c r="J30" s="47"/>
      <c r="K30" s="49"/>
    </row>
    <row r="31" spans="1:35" s="134" customFormat="1" x14ac:dyDescent="0.25">
      <c r="A31" s="131"/>
      <c r="B31" s="132"/>
      <c r="C31" s="133" t="s">
        <v>145</v>
      </c>
      <c r="D31" s="30" t="s">
        <v>35</v>
      </c>
      <c r="E31" s="46"/>
      <c r="F31" s="47"/>
      <c r="G31" s="47">
        <v>1784.06</v>
      </c>
      <c r="H31" s="47">
        <v>1784.06</v>
      </c>
      <c r="I31" s="47"/>
      <c r="J31" s="47"/>
      <c r="K31" s="49"/>
    </row>
    <row r="32" spans="1:35" ht="25.5" x14ac:dyDescent="0.25">
      <c r="A32" s="193">
        <v>4</v>
      </c>
      <c r="B32" s="194"/>
      <c r="C32" s="195"/>
      <c r="D32" s="30" t="s">
        <v>24</v>
      </c>
      <c r="E32" s="45">
        <v>219.74</v>
      </c>
      <c r="F32" s="47"/>
      <c r="G32" s="11"/>
      <c r="H32" s="11"/>
      <c r="I32" s="11"/>
      <c r="J32" s="11"/>
      <c r="K32" s="12"/>
    </row>
    <row r="33" spans="1:11" ht="25.5" x14ac:dyDescent="0.25">
      <c r="A33" s="184">
        <v>42</v>
      </c>
      <c r="B33" s="185"/>
      <c r="C33" s="186"/>
      <c r="D33" s="30" t="s">
        <v>61</v>
      </c>
      <c r="E33" s="45">
        <v>219.74</v>
      </c>
      <c r="F33" s="47"/>
      <c r="G33" s="11"/>
      <c r="H33" s="11"/>
      <c r="I33" s="11"/>
      <c r="J33" s="11"/>
      <c r="K33" s="12"/>
    </row>
  </sheetData>
  <mergeCells count="22">
    <mergeCell ref="A29:C29"/>
    <mergeCell ref="A32:C32"/>
    <mergeCell ref="A33:C33"/>
    <mergeCell ref="A22:C22"/>
    <mergeCell ref="A23:C23"/>
    <mergeCell ref="A17:C17"/>
    <mergeCell ref="A18:C18"/>
    <mergeCell ref="A19:C19"/>
    <mergeCell ref="A21:C21"/>
    <mergeCell ref="A20:C20"/>
    <mergeCell ref="A6:C6"/>
    <mergeCell ref="A7:C7"/>
    <mergeCell ref="A1:K1"/>
    <mergeCell ref="A3:K3"/>
    <mergeCell ref="A5:C5"/>
    <mergeCell ref="A16:C16"/>
    <mergeCell ref="A14:C14"/>
    <mergeCell ref="A8:C8"/>
    <mergeCell ref="A9:C9"/>
    <mergeCell ref="A10:C10"/>
    <mergeCell ref="A11:C11"/>
    <mergeCell ref="A15:C15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7FF6-B2E9-4A07-A100-C4E9263733C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2"/>
  <sheetViews>
    <sheetView topLeftCell="A31" workbookViewId="0">
      <selection activeCell="D25" sqref="D25"/>
    </sheetView>
  </sheetViews>
  <sheetFormatPr defaultRowHeight="15" x14ac:dyDescent="0.25"/>
  <cols>
    <col min="1" max="1" width="13.28515625" customWidth="1"/>
    <col min="2" max="2" width="39" customWidth="1"/>
    <col min="3" max="3" width="21.5703125" customWidth="1"/>
    <col min="4" max="4" width="19.140625" customWidth="1"/>
    <col min="5" max="5" width="18.42578125" customWidth="1"/>
    <col min="6" max="6" width="16.28515625" customWidth="1"/>
    <col min="7" max="7" width="13.85546875" customWidth="1"/>
    <col min="8" max="8" width="12.7109375" customWidth="1"/>
    <col min="9" max="10" width="12.28515625" customWidth="1"/>
    <col min="11" max="11" width="13.5703125" customWidth="1"/>
    <col min="12" max="12" width="1" hidden="1" customWidth="1"/>
    <col min="13" max="13" width="2.140625" hidden="1" customWidth="1"/>
  </cols>
  <sheetData>
    <row r="1" spans="1:13" ht="18" x14ac:dyDescent="0.25">
      <c r="A1" s="217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 t="s">
        <v>106</v>
      </c>
      <c r="L2" s="96"/>
      <c r="M2" s="96"/>
    </row>
    <row r="3" spans="1:13" ht="85.5" customHeight="1" x14ac:dyDescent="0.25">
      <c r="A3" s="97" t="s">
        <v>33</v>
      </c>
      <c r="B3" s="97" t="s">
        <v>52</v>
      </c>
      <c r="C3" s="97" t="s">
        <v>156</v>
      </c>
      <c r="D3" s="97" t="s">
        <v>146</v>
      </c>
      <c r="E3" s="97" t="s">
        <v>147</v>
      </c>
      <c r="F3" s="97" t="s">
        <v>114</v>
      </c>
      <c r="G3" s="97" t="s">
        <v>39</v>
      </c>
      <c r="H3" s="97" t="s">
        <v>112</v>
      </c>
      <c r="I3" s="97" t="s">
        <v>113</v>
      </c>
      <c r="J3" s="97" t="s">
        <v>157</v>
      </c>
      <c r="K3" s="97" t="s">
        <v>125</v>
      </c>
      <c r="L3" s="97" t="s">
        <v>73</v>
      </c>
      <c r="M3" s="97" t="s">
        <v>37</v>
      </c>
    </row>
    <row r="4" spans="1:13" ht="15.75" x14ac:dyDescent="0.25">
      <c r="A4" s="218" t="s">
        <v>74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 x14ac:dyDescent="0.25">
      <c r="A5" s="220" t="s">
        <v>109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x14ac:dyDescent="0.25">
      <c r="A6" s="98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28.5" customHeight="1" x14ac:dyDescent="0.25">
      <c r="A7" s="101" t="s">
        <v>128</v>
      </c>
      <c r="B7" s="102" t="s">
        <v>127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35.25" customHeight="1" x14ac:dyDescent="0.25">
      <c r="A8" s="111" t="s">
        <v>129</v>
      </c>
      <c r="B8" s="112" t="s">
        <v>130</v>
      </c>
      <c r="C8" s="141">
        <v>195287.06</v>
      </c>
      <c r="D8" s="141">
        <f>SUM(D9,D50)</f>
        <v>-9718</v>
      </c>
      <c r="E8" s="141">
        <f>SUM(E9,E50)</f>
        <v>185569.06</v>
      </c>
      <c r="F8" s="113">
        <f>F9+F50</f>
        <v>152411</v>
      </c>
      <c r="G8" s="113">
        <f>G9+G50</f>
        <v>5561</v>
      </c>
      <c r="H8" s="113">
        <f>H9+H50</f>
        <v>24251</v>
      </c>
      <c r="I8" s="113">
        <f>I9+I50</f>
        <v>1062</v>
      </c>
      <c r="J8" s="113">
        <v>500</v>
      </c>
      <c r="K8" s="140">
        <v>1784.06</v>
      </c>
      <c r="L8" s="104"/>
      <c r="M8" s="104"/>
    </row>
    <row r="9" spans="1:13" ht="15" customHeight="1" x14ac:dyDescent="0.25">
      <c r="A9" s="98">
        <v>3</v>
      </c>
      <c r="B9" s="102" t="s">
        <v>22</v>
      </c>
      <c r="C9" s="139">
        <v>170316.06</v>
      </c>
      <c r="D9" s="139">
        <f>SUM(D10,D17,D46)</f>
        <v>-14286</v>
      </c>
      <c r="E9" s="139">
        <f>SUM(E10,E17,E46)</f>
        <v>156030.06</v>
      </c>
      <c r="F9" s="104">
        <f>F10+F17+F46</f>
        <v>146327</v>
      </c>
      <c r="G9" s="104">
        <f>G10+G17+G46</f>
        <v>5561</v>
      </c>
      <c r="H9" s="104">
        <f>H10+H17+H46</f>
        <v>1327</v>
      </c>
      <c r="I9" s="104">
        <f>I10+I17+I46</f>
        <v>531</v>
      </c>
      <c r="J9" s="104">
        <v>500</v>
      </c>
      <c r="K9" s="139">
        <v>1784.06</v>
      </c>
      <c r="L9" s="104"/>
      <c r="M9" s="104"/>
    </row>
    <row r="10" spans="1:13" ht="15" customHeight="1" x14ac:dyDescent="0.25">
      <c r="A10" s="98">
        <v>31</v>
      </c>
      <c r="B10" s="102" t="s">
        <v>23</v>
      </c>
      <c r="C10" s="104">
        <v>138617</v>
      </c>
      <c r="D10" s="104">
        <f>SUM(D11,D13,D15)</f>
        <v>-16216</v>
      </c>
      <c r="E10" s="104">
        <f>SUM(E11,E13,E15)</f>
        <v>122401</v>
      </c>
      <c r="F10" s="104">
        <f>F11+F13+F15</f>
        <v>122401</v>
      </c>
      <c r="G10" s="104">
        <f>SUM(G11,G13,G15)</f>
        <v>0</v>
      </c>
      <c r="H10" s="104"/>
      <c r="I10" s="104">
        <f>I11+I13+I15</f>
        <v>0</v>
      </c>
      <c r="J10" s="104"/>
      <c r="K10" s="104"/>
      <c r="L10" s="104"/>
      <c r="M10" s="104"/>
    </row>
    <row r="11" spans="1:13" ht="15" customHeight="1" x14ac:dyDescent="0.25">
      <c r="A11" s="98">
        <v>311</v>
      </c>
      <c r="B11" s="102" t="s">
        <v>75</v>
      </c>
      <c r="C11" s="104">
        <v>109508</v>
      </c>
      <c r="D11" s="104">
        <v>-14108</v>
      </c>
      <c r="E11" s="104">
        <v>95400</v>
      </c>
      <c r="F11" s="104">
        <v>95400</v>
      </c>
      <c r="G11" s="104">
        <v>0</v>
      </c>
      <c r="H11" s="105"/>
      <c r="I11" s="104">
        <v>0</v>
      </c>
      <c r="J11" s="104"/>
      <c r="K11" s="105"/>
      <c r="L11" s="105"/>
      <c r="M11" s="105"/>
    </row>
    <row r="12" spans="1:13" ht="15" customHeight="1" x14ac:dyDescent="0.25">
      <c r="A12" s="106">
        <v>3111</v>
      </c>
      <c r="B12" s="99" t="s">
        <v>76</v>
      </c>
      <c r="C12" s="107">
        <v>109508</v>
      </c>
      <c r="D12" s="107">
        <v>-14108</v>
      </c>
      <c r="E12" s="107">
        <v>95400</v>
      </c>
      <c r="F12" s="107">
        <v>95400</v>
      </c>
      <c r="G12" s="105"/>
      <c r="H12" s="105"/>
      <c r="I12" s="107"/>
      <c r="J12" s="107"/>
      <c r="K12" s="105"/>
      <c r="L12" s="105"/>
      <c r="M12" s="105"/>
    </row>
    <row r="13" spans="1:13" ht="15" customHeight="1" x14ac:dyDescent="0.25">
      <c r="A13" s="98">
        <v>312</v>
      </c>
      <c r="B13" s="99" t="s">
        <v>77</v>
      </c>
      <c r="C13" s="104">
        <v>11039</v>
      </c>
      <c r="D13" s="104">
        <v>221</v>
      </c>
      <c r="E13" s="104">
        <v>11260</v>
      </c>
      <c r="F13" s="104">
        <v>11260</v>
      </c>
      <c r="G13" s="104">
        <f>G14</f>
        <v>0</v>
      </c>
      <c r="H13" s="105"/>
      <c r="I13" s="104">
        <f>I14</f>
        <v>0</v>
      </c>
      <c r="J13" s="104"/>
      <c r="K13" s="105"/>
      <c r="L13" s="105"/>
      <c r="M13" s="105"/>
    </row>
    <row r="14" spans="1:13" ht="15" customHeight="1" x14ac:dyDescent="0.25">
      <c r="A14" s="106">
        <v>3121</v>
      </c>
      <c r="B14" s="99" t="s">
        <v>77</v>
      </c>
      <c r="C14" s="105">
        <v>11039</v>
      </c>
      <c r="D14" s="105">
        <v>221</v>
      </c>
      <c r="E14" s="105">
        <v>11260</v>
      </c>
      <c r="F14" s="105">
        <v>11260</v>
      </c>
      <c r="G14" s="105"/>
      <c r="H14" s="105"/>
      <c r="I14" s="105"/>
      <c r="J14" s="105"/>
      <c r="K14" s="105"/>
      <c r="L14" s="105"/>
      <c r="M14" s="105"/>
    </row>
    <row r="15" spans="1:13" ht="15" customHeight="1" x14ac:dyDescent="0.25">
      <c r="A15" s="98">
        <v>313</v>
      </c>
      <c r="B15" s="99" t="s">
        <v>78</v>
      </c>
      <c r="C15" s="104">
        <v>18070</v>
      </c>
      <c r="D15" s="104">
        <v>-2329</v>
      </c>
      <c r="E15" s="104">
        <v>15741</v>
      </c>
      <c r="F15" s="104">
        <v>15741</v>
      </c>
      <c r="G15" s="104">
        <v>0</v>
      </c>
      <c r="H15" s="105"/>
      <c r="I15" s="105"/>
      <c r="J15" s="105"/>
      <c r="K15" s="105"/>
      <c r="L15" s="105"/>
      <c r="M15" s="105"/>
    </row>
    <row r="16" spans="1:13" ht="15" customHeight="1" x14ac:dyDescent="0.25">
      <c r="A16" s="106">
        <v>3132</v>
      </c>
      <c r="B16" s="99" t="s">
        <v>79</v>
      </c>
      <c r="C16" s="105">
        <v>18070</v>
      </c>
      <c r="D16" s="105">
        <v>-2329</v>
      </c>
      <c r="E16" s="105">
        <v>15741</v>
      </c>
      <c r="F16" s="105">
        <v>15741</v>
      </c>
      <c r="G16" s="105"/>
      <c r="H16" s="105"/>
      <c r="I16" s="105"/>
      <c r="J16" s="105"/>
      <c r="K16" s="105"/>
      <c r="L16" s="105"/>
      <c r="M16" s="105"/>
    </row>
    <row r="17" spans="1:13" ht="15" customHeight="1" x14ac:dyDescent="0.25">
      <c r="A17" s="98">
        <v>32</v>
      </c>
      <c r="B17" s="102" t="s">
        <v>35</v>
      </c>
      <c r="C17" s="139">
        <v>30769.06</v>
      </c>
      <c r="D17" s="139">
        <f>SUM(D18,D22,D31,D41)</f>
        <v>1930</v>
      </c>
      <c r="E17" s="139">
        <f>SUM(F17,G17,H17,I17,J17,K17)</f>
        <v>32898.06</v>
      </c>
      <c r="F17" s="104">
        <f t="shared" ref="F17:K17" si="0">SUM(F18,F22,F31,F41)</f>
        <v>23926</v>
      </c>
      <c r="G17" s="104">
        <f t="shared" si="0"/>
        <v>4830</v>
      </c>
      <c r="H17" s="104">
        <f t="shared" si="0"/>
        <v>1327</v>
      </c>
      <c r="I17" s="104">
        <f t="shared" si="0"/>
        <v>531</v>
      </c>
      <c r="J17" s="104">
        <v>500</v>
      </c>
      <c r="K17" s="139">
        <f t="shared" si="0"/>
        <v>1784.06</v>
      </c>
      <c r="L17" s="104"/>
      <c r="M17" s="104"/>
    </row>
    <row r="18" spans="1:13" ht="15" customHeight="1" x14ac:dyDescent="0.25">
      <c r="A18" s="98">
        <v>321</v>
      </c>
      <c r="B18" s="102" t="s">
        <v>80</v>
      </c>
      <c r="C18" s="104">
        <v>3517</v>
      </c>
      <c r="D18" s="104">
        <f>SUM(D19,D20,D21)</f>
        <v>-623</v>
      </c>
      <c r="E18" s="104">
        <f>SUM(E19,E20,E21)</f>
        <v>2894</v>
      </c>
      <c r="F18" s="104">
        <f>F19+F20+F21</f>
        <v>2854</v>
      </c>
      <c r="G18" s="104">
        <f>G19+G20+G21</f>
        <v>40</v>
      </c>
      <c r="H18" s="105"/>
      <c r="I18" s="104">
        <f>I19+I20+I21</f>
        <v>0</v>
      </c>
      <c r="J18" s="104"/>
      <c r="K18" s="105"/>
      <c r="L18" s="105"/>
      <c r="M18" s="105"/>
    </row>
    <row r="19" spans="1:13" ht="15" customHeight="1" x14ac:dyDescent="0.25">
      <c r="A19" s="106">
        <v>3211</v>
      </c>
      <c r="B19" s="99" t="s">
        <v>81</v>
      </c>
      <c r="C19" s="107">
        <v>597</v>
      </c>
      <c r="D19" s="107">
        <v>-557</v>
      </c>
      <c r="E19" s="107">
        <v>40</v>
      </c>
      <c r="F19" s="105"/>
      <c r="G19" s="107">
        <v>40</v>
      </c>
      <c r="H19" s="105"/>
      <c r="I19" s="105"/>
      <c r="J19" s="105"/>
      <c r="K19" s="105"/>
      <c r="L19" s="105"/>
      <c r="M19" s="105"/>
    </row>
    <row r="20" spans="1:13" ht="15" customHeight="1" x14ac:dyDescent="0.25">
      <c r="A20" s="106">
        <v>3212</v>
      </c>
      <c r="B20" s="99" t="s">
        <v>82</v>
      </c>
      <c r="C20" s="105">
        <v>2787</v>
      </c>
      <c r="D20" s="105">
        <v>67</v>
      </c>
      <c r="E20" s="105">
        <v>2854</v>
      </c>
      <c r="F20" s="105">
        <v>2854</v>
      </c>
      <c r="G20" s="105"/>
      <c r="H20" s="105"/>
      <c r="I20" s="105"/>
      <c r="J20" s="105"/>
      <c r="K20" s="105"/>
      <c r="L20" s="105"/>
      <c r="M20" s="105"/>
    </row>
    <row r="21" spans="1:13" ht="15" customHeight="1" x14ac:dyDescent="0.25">
      <c r="A21" s="106">
        <v>3213</v>
      </c>
      <c r="B21" s="99" t="s">
        <v>83</v>
      </c>
      <c r="C21" s="107">
        <v>133</v>
      </c>
      <c r="D21" s="107">
        <v>-133</v>
      </c>
      <c r="E21" s="107"/>
      <c r="F21" s="105"/>
      <c r="G21" s="107"/>
      <c r="H21" s="105"/>
      <c r="I21" s="105"/>
      <c r="J21" s="105"/>
      <c r="K21" s="105"/>
      <c r="L21" s="105"/>
      <c r="M21" s="105"/>
    </row>
    <row r="22" spans="1:13" ht="15" customHeight="1" x14ac:dyDescent="0.25">
      <c r="A22" s="98">
        <v>322</v>
      </c>
      <c r="B22" s="102" t="s">
        <v>84</v>
      </c>
      <c r="C22" s="104">
        <v>10665</v>
      </c>
      <c r="D22" s="104">
        <f>SUM(D23,D24,D25,D26,D27,D28,D29,D30)</f>
        <v>1534</v>
      </c>
      <c r="E22" s="104">
        <f>SUM(E23,E24,E25,E26,E27,E28,E29,E30)</f>
        <v>12199</v>
      </c>
      <c r="F22" s="104">
        <f>SUM(F23,F24,F25,F26,F27,F28,F29,F30)</f>
        <v>7445</v>
      </c>
      <c r="G22" s="104">
        <f>SUM(G23,G24,G25,G26,G27,G28,G29,G30)</f>
        <v>2400</v>
      </c>
      <c r="H22" s="104">
        <f>SUM(H23,H24,H25,H26,H27,H28,H29:H30)</f>
        <v>1327</v>
      </c>
      <c r="I22" s="104">
        <f>SUM(I23,I24,I25,I26,I27,I28,I29)</f>
        <v>0</v>
      </c>
      <c r="J22" s="104">
        <v>500</v>
      </c>
      <c r="K22" s="104">
        <f>SUM(K23,K24,K25,K26,K27,K28,K29,K30)</f>
        <v>527</v>
      </c>
      <c r="L22" s="105"/>
      <c r="M22" s="105"/>
    </row>
    <row r="23" spans="1:13" ht="15" customHeight="1" x14ac:dyDescent="0.25">
      <c r="A23" s="106">
        <v>3221</v>
      </c>
      <c r="B23" s="99" t="s">
        <v>85</v>
      </c>
      <c r="C23" s="105">
        <v>2337</v>
      </c>
      <c r="D23" s="105">
        <v>590</v>
      </c>
      <c r="E23" s="105">
        <f>SUM(F23,G23,H23,I23,K23)</f>
        <v>2927</v>
      </c>
      <c r="F23" s="105">
        <v>1500</v>
      </c>
      <c r="G23" s="105">
        <v>900</v>
      </c>
      <c r="H23" s="105"/>
      <c r="I23" s="105"/>
      <c r="J23" s="105"/>
      <c r="K23" s="105">
        <v>527</v>
      </c>
      <c r="L23" s="105"/>
      <c r="M23" s="105"/>
    </row>
    <row r="24" spans="1:13" ht="15" customHeight="1" x14ac:dyDescent="0.25">
      <c r="A24" s="106">
        <v>3221</v>
      </c>
      <c r="B24" s="99" t="s">
        <v>115</v>
      </c>
      <c r="C24" s="105">
        <v>1725</v>
      </c>
      <c r="D24" s="105">
        <v>302</v>
      </c>
      <c r="E24" s="105">
        <f>SUM(F24,G24,H24,I24,K24)</f>
        <v>2027</v>
      </c>
      <c r="F24" s="105"/>
      <c r="G24" s="105">
        <v>700</v>
      </c>
      <c r="H24" s="105">
        <v>1327</v>
      </c>
      <c r="I24" s="105"/>
      <c r="J24" s="105"/>
      <c r="K24" s="105"/>
      <c r="L24" s="105"/>
      <c r="M24" s="105"/>
    </row>
    <row r="25" spans="1:13" ht="15" customHeight="1" x14ac:dyDescent="0.25">
      <c r="A25" s="106">
        <v>3222</v>
      </c>
      <c r="B25" s="99" t="s">
        <v>86</v>
      </c>
      <c r="C25" s="105">
        <v>133</v>
      </c>
      <c r="D25" s="105">
        <v>167</v>
      </c>
      <c r="E25" s="105">
        <v>300</v>
      </c>
      <c r="F25" s="105"/>
      <c r="G25" s="105">
        <v>300</v>
      </c>
      <c r="H25" s="105"/>
      <c r="I25" s="105"/>
      <c r="J25" s="105"/>
      <c r="K25" s="105"/>
      <c r="L25" s="105"/>
      <c r="M25" s="105"/>
    </row>
    <row r="26" spans="1:13" ht="15" customHeight="1" x14ac:dyDescent="0.25">
      <c r="A26" s="106">
        <v>3222</v>
      </c>
      <c r="B26" s="99" t="s">
        <v>116</v>
      </c>
      <c r="C26" s="105">
        <v>1062</v>
      </c>
      <c r="D26" s="105">
        <v>638</v>
      </c>
      <c r="E26" s="105">
        <f>SUM(F26,G26,H26,I26,J26,K26)</f>
        <v>1700</v>
      </c>
      <c r="F26" s="105">
        <v>1200</v>
      </c>
      <c r="G26" s="105"/>
      <c r="H26" s="105"/>
      <c r="I26" s="105"/>
      <c r="J26" s="105">
        <v>500</v>
      </c>
      <c r="K26" s="105"/>
      <c r="L26" s="105"/>
      <c r="M26" s="105"/>
    </row>
    <row r="27" spans="1:13" ht="15" customHeight="1" x14ac:dyDescent="0.25">
      <c r="A27" s="106">
        <v>3223</v>
      </c>
      <c r="B27" s="99" t="s">
        <v>111</v>
      </c>
      <c r="C27" s="107">
        <v>2489</v>
      </c>
      <c r="D27" s="107"/>
      <c r="E27" s="107">
        <v>2489</v>
      </c>
      <c r="F27" s="105">
        <v>2489</v>
      </c>
      <c r="G27" s="105"/>
      <c r="H27" s="105"/>
      <c r="I27" s="105"/>
      <c r="J27" s="105"/>
      <c r="K27" s="105"/>
      <c r="L27" s="105"/>
      <c r="M27" s="105"/>
    </row>
    <row r="28" spans="1:13" ht="15" customHeight="1" x14ac:dyDescent="0.25">
      <c r="A28" s="106">
        <v>3223</v>
      </c>
      <c r="B28" s="99" t="s">
        <v>110</v>
      </c>
      <c r="C28" s="107">
        <v>2256</v>
      </c>
      <c r="D28" s="107"/>
      <c r="E28" s="107">
        <v>2256</v>
      </c>
      <c r="F28" s="105">
        <v>2256</v>
      </c>
      <c r="G28" s="105"/>
      <c r="H28" s="105"/>
      <c r="I28" s="105"/>
      <c r="J28" s="105"/>
      <c r="K28" s="105"/>
      <c r="L28" s="105"/>
      <c r="M28" s="105"/>
    </row>
    <row r="29" spans="1:13" ht="15" customHeight="1" x14ac:dyDescent="0.25">
      <c r="A29" s="106">
        <v>3224</v>
      </c>
      <c r="B29" s="99" t="s">
        <v>87</v>
      </c>
      <c r="C29" s="105">
        <v>265</v>
      </c>
      <c r="D29" s="105">
        <v>-215</v>
      </c>
      <c r="E29" s="105">
        <v>50</v>
      </c>
      <c r="F29" s="105"/>
      <c r="G29" s="105">
        <v>50</v>
      </c>
      <c r="H29" s="105"/>
      <c r="I29" s="105"/>
      <c r="J29" s="105"/>
      <c r="K29" s="105"/>
      <c r="L29" s="105"/>
      <c r="M29" s="105"/>
    </row>
    <row r="30" spans="1:13" ht="15" customHeight="1" x14ac:dyDescent="0.25">
      <c r="A30" s="106">
        <v>3225</v>
      </c>
      <c r="B30" s="99" t="s">
        <v>88</v>
      </c>
      <c r="C30" s="105">
        <v>398</v>
      </c>
      <c r="D30" s="105">
        <v>52</v>
      </c>
      <c r="E30" s="105">
        <v>450</v>
      </c>
      <c r="F30" s="105"/>
      <c r="G30" s="105">
        <v>450</v>
      </c>
      <c r="H30" s="105"/>
      <c r="I30" s="105"/>
      <c r="J30" s="105"/>
      <c r="K30" s="105"/>
      <c r="L30" s="105"/>
      <c r="M30" s="105"/>
    </row>
    <row r="31" spans="1:13" ht="15" customHeight="1" x14ac:dyDescent="0.25">
      <c r="A31" s="98">
        <v>323</v>
      </c>
      <c r="B31" s="102" t="s">
        <v>89</v>
      </c>
      <c r="C31" s="104">
        <v>13631</v>
      </c>
      <c r="D31" s="104">
        <v>1215</v>
      </c>
      <c r="E31" s="104">
        <f>SUM(E32,E33,E34,E35,E36,E37,E38,E39,E40)</f>
        <v>14846</v>
      </c>
      <c r="F31" s="104">
        <f>SUM(F32,F33,F34,F35,F36,F37,F38,F39,F40)</f>
        <v>11832</v>
      </c>
      <c r="G31" s="104">
        <f>SUM(G32,G33,G34,G35,G36,G37,G38,G39,G40)</f>
        <v>1726</v>
      </c>
      <c r="H31" s="104">
        <f>SUM(H32,H33,H34,H35,H36,H37,H38,H39,H40)</f>
        <v>0</v>
      </c>
      <c r="I31" s="104">
        <v>531</v>
      </c>
      <c r="J31" s="104">
        <v>0</v>
      </c>
      <c r="K31" s="104">
        <f t="shared" ref="K31" si="1">SUM(K32,K33,K34,K35,K36,K37,K38)</f>
        <v>757</v>
      </c>
      <c r="L31" s="105"/>
      <c r="M31" s="105"/>
    </row>
    <row r="32" spans="1:13" ht="15" customHeight="1" x14ac:dyDescent="0.25">
      <c r="A32" s="106">
        <v>3231</v>
      </c>
      <c r="B32" s="99" t="s">
        <v>90</v>
      </c>
      <c r="C32" s="105">
        <v>1726</v>
      </c>
      <c r="D32" s="105"/>
      <c r="E32" s="105">
        <v>1726</v>
      </c>
      <c r="F32" s="105"/>
      <c r="G32" s="105">
        <v>1726</v>
      </c>
      <c r="H32" s="105"/>
      <c r="I32" s="105"/>
      <c r="J32" s="105"/>
      <c r="K32" s="105"/>
      <c r="L32" s="105"/>
      <c r="M32" s="105"/>
    </row>
    <row r="33" spans="1:13" ht="15" customHeight="1" x14ac:dyDescent="0.25">
      <c r="A33" s="106">
        <v>3232</v>
      </c>
      <c r="B33" s="99" t="s">
        <v>91</v>
      </c>
      <c r="C33" s="107">
        <v>265</v>
      </c>
      <c r="D33" s="107">
        <v>-215</v>
      </c>
      <c r="E33" s="107">
        <v>50</v>
      </c>
      <c r="F33" s="105">
        <v>50</v>
      </c>
      <c r="G33" s="105"/>
      <c r="H33" s="105"/>
      <c r="I33" s="105"/>
      <c r="J33" s="105"/>
      <c r="K33" s="105"/>
      <c r="L33" s="105"/>
      <c r="M33" s="105"/>
    </row>
    <row r="34" spans="1:13" ht="15" customHeight="1" x14ac:dyDescent="0.25">
      <c r="A34" s="106">
        <v>3233</v>
      </c>
      <c r="B34" s="99" t="s">
        <v>92</v>
      </c>
      <c r="C34" s="105">
        <v>1500</v>
      </c>
      <c r="D34" s="105">
        <v>157</v>
      </c>
      <c r="E34" s="105">
        <v>1657</v>
      </c>
      <c r="F34" s="105">
        <v>1400</v>
      </c>
      <c r="G34" s="105"/>
      <c r="H34" s="105"/>
      <c r="I34" s="105"/>
      <c r="J34" s="105"/>
      <c r="K34" s="105">
        <v>257</v>
      </c>
      <c r="L34" s="105"/>
      <c r="M34" s="105"/>
    </row>
    <row r="35" spans="1:13" ht="15" customHeight="1" x14ac:dyDescent="0.25">
      <c r="A35" s="106">
        <v>3234</v>
      </c>
      <c r="B35" s="99" t="s">
        <v>93</v>
      </c>
      <c r="C35" s="105">
        <v>531</v>
      </c>
      <c r="D35" s="105">
        <v>150</v>
      </c>
      <c r="E35" s="105">
        <v>681</v>
      </c>
      <c r="F35" s="105">
        <v>681</v>
      </c>
      <c r="G35" s="105"/>
      <c r="H35" s="105"/>
      <c r="I35" s="105"/>
      <c r="J35" s="105"/>
      <c r="K35" s="105"/>
      <c r="L35" s="105"/>
      <c r="M35" s="105"/>
    </row>
    <row r="36" spans="1:13" ht="15" customHeight="1" x14ac:dyDescent="0.25">
      <c r="A36" s="106">
        <v>3237</v>
      </c>
      <c r="B36" s="99" t="s">
        <v>94</v>
      </c>
      <c r="C36" s="105">
        <v>1092</v>
      </c>
      <c r="D36" s="105">
        <v>323</v>
      </c>
      <c r="E36" s="105">
        <f>SUM(F36,G36,H36,I36,K36)</f>
        <v>1415</v>
      </c>
      <c r="F36" s="105">
        <v>915</v>
      </c>
      <c r="G36" s="105"/>
      <c r="H36" s="105"/>
      <c r="I36" s="105"/>
      <c r="J36" s="105"/>
      <c r="K36" s="105">
        <v>500</v>
      </c>
      <c r="L36" s="105"/>
      <c r="M36" s="105"/>
    </row>
    <row r="37" spans="1:13" ht="15" customHeight="1" x14ac:dyDescent="0.25">
      <c r="A37" s="106">
        <v>3238</v>
      </c>
      <c r="B37" s="99" t="s">
        <v>95</v>
      </c>
      <c r="C37" s="105">
        <v>3137</v>
      </c>
      <c r="D37" s="105">
        <v>300</v>
      </c>
      <c r="E37" s="105">
        <v>3437</v>
      </c>
      <c r="F37" s="105">
        <v>3437</v>
      </c>
      <c r="G37" s="105"/>
      <c r="H37" s="105"/>
      <c r="I37" s="105"/>
      <c r="J37" s="105"/>
      <c r="K37" s="105"/>
      <c r="L37" s="105"/>
      <c r="M37" s="105"/>
    </row>
    <row r="38" spans="1:13" ht="15" customHeight="1" x14ac:dyDescent="0.25">
      <c r="A38" s="106">
        <v>3239</v>
      </c>
      <c r="B38" s="99" t="s">
        <v>96</v>
      </c>
      <c r="C38" s="107">
        <v>2256</v>
      </c>
      <c r="D38" s="107">
        <v>500</v>
      </c>
      <c r="E38" s="107">
        <v>2756</v>
      </c>
      <c r="F38" s="105">
        <v>2756</v>
      </c>
      <c r="G38" s="105"/>
      <c r="H38" s="105"/>
      <c r="I38" s="105"/>
      <c r="J38" s="105"/>
      <c r="K38" s="105"/>
      <c r="L38" s="105"/>
      <c r="M38" s="105"/>
    </row>
    <row r="39" spans="1:13" ht="15" customHeight="1" x14ac:dyDescent="0.25">
      <c r="A39" s="106">
        <v>3239</v>
      </c>
      <c r="B39" s="109" t="s">
        <v>117</v>
      </c>
      <c r="C39" s="105">
        <v>1327</v>
      </c>
      <c r="D39" s="105"/>
      <c r="E39" s="105">
        <v>1327</v>
      </c>
      <c r="F39" s="105">
        <v>1327</v>
      </c>
      <c r="G39" s="105"/>
      <c r="H39" s="105"/>
      <c r="I39" s="105"/>
      <c r="J39" s="105"/>
      <c r="K39" s="105"/>
      <c r="L39" s="105"/>
      <c r="M39" s="105"/>
    </row>
    <row r="40" spans="1:13" ht="15" customHeight="1" x14ac:dyDescent="0.25">
      <c r="A40" s="106">
        <v>3239</v>
      </c>
      <c r="B40" s="109" t="s">
        <v>118</v>
      </c>
      <c r="C40" s="105">
        <v>1797</v>
      </c>
      <c r="D40" s="105"/>
      <c r="E40" s="105">
        <v>1797</v>
      </c>
      <c r="F40" s="105">
        <v>1266</v>
      </c>
      <c r="G40" s="105"/>
      <c r="H40" s="105"/>
      <c r="I40" s="105">
        <v>531</v>
      </c>
      <c r="J40" s="105"/>
      <c r="K40" s="105"/>
      <c r="L40" s="105"/>
      <c r="M40" s="105"/>
    </row>
    <row r="41" spans="1:13" ht="15" customHeight="1" x14ac:dyDescent="0.25">
      <c r="A41" s="98">
        <v>329</v>
      </c>
      <c r="B41" s="102" t="s">
        <v>97</v>
      </c>
      <c r="C41" s="139">
        <v>3155.06</v>
      </c>
      <c r="D41" s="139">
        <f>SUM(D42,D43,D44,D45)</f>
        <v>-196</v>
      </c>
      <c r="E41" s="139">
        <f>SUM(E42,E43,E44,E45)</f>
        <v>2959.06</v>
      </c>
      <c r="F41" s="104">
        <f t="shared" ref="F41:K41" si="2">SUM(F42,F43,F44,F45)</f>
        <v>1795</v>
      </c>
      <c r="G41" s="104">
        <f t="shared" si="2"/>
        <v>664</v>
      </c>
      <c r="H41" s="105">
        <f t="shared" si="2"/>
        <v>0</v>
      </c>
      <c r="I41" s="104">
        <f t="shared" si="2"/>
        <v>0</v>
      </c>
      <c r="J41" s="104"/>
      <c r="K41" s="139">
        <f t="shared" si="2"/>
        <v>500.06</v>
      </c>
      <c r="L41" s="105"/>
      <c r="M41" s="105"/>
    </row>
    <row r="42" spans="1:13" ht="15" customHeight="1" x14ac:dyDescent="0.25">
      <c r="A42" s="106">
        <v>3292</v>
      </c>
      <c r="B42" s="99" t="s">
        <v>98</v>
      </c>
      <c r="C42" s="105">
        <v>0</v>
      </c>
      <c r="D42" s="105"/>
      <c r="E42" s="105">
        <v>0</v>
      </c>
      <c r="F42" s="105">
        <v>0</v>
      </c>
      <c r="G42" s="105">
        <v>0</v>
      </c>
      <c r="H42" s="105">
        <v>0</v>
      </c>
      <c r="I42" s="105"/>
      <c r="J42" s="105"/>
      <c r="K42" s="105"/>
      <c r="L42" s="105"/>
      <c r="M42" s="105"/>
    </row>
    <row r="43" spans="1:13" ht="15" customHeight="1" x14ac:dyDescent="0.25">
      <c r="A43" s="106">
        <v>3293</v>
      </c>
      <c r="B43" s="99" t="s">
        <v>99</v>
      </c>
      <c r="C43" s="105">
        <v>1827.06</v>
      </c>
      <c r="D43" s="138"/>
      <c r="E43" s="138">
        <f>SUM(F43,G43,H43,I43,K43)</f>
        <v>1827.06</v>
      </c>
      <c r="F43" s="105">
        <v>663</v>
      </c>
      <c r="G43" s="105">
        <v>664</v>
      </c>
      <c r="H43" s="105"/>
      <c r="I43" s="105"/>
      <c r="J43" s="105"/>
      <c r="K43" s="138">
        <v>500.06</v>
      </c>
      <c r="L43" s="105"/>
      <c r="M43" s="105"/>
    </row>
    <row r="44" spans="1:13" ht="15" customHeight="1" x14ac:dyDescent="0.25">
      <c r="A44" s="108">
        <v>3295</v>
      </c>
      <c r="B44" s="109" t="s">
        <v>100</v>
      </c>
      <c r="C44" s="105">
        <v>266</v>
      </c>
      <c r="D44" s="105">
        <v>-196</v>
      </c>
      <c r="E44" s="105">
        <v>70</v>
      </c>
      <c r="F44" s="105">
        <v>70</v>
      </c>
      <c r="G44" s="105"/>
      <c r="H44" s="105"/>
      <c r="I44" s="105"/>
      <c r="J44" s="105"/>
      <c r="K44" s="105"/>
      <c r="L44" s="105"/>
      <c r="M44" s="105"/>
    </row>
    <row r="45" spans="1:13" ht="15" customHeight="1" x14ac:dyDescent="0.25">
      <c r="A45" s="108">
        <v>3299</v>
      </c>
      <c r="B45" s="109" t="s">
        <v>97</v>
      </c>
      <c r="C45" s="105">
        <v>1062</v>
      </c>
      <c r="D45" s="105"/>
      <c r="E45" s="105">
        <v>1062</v>
      </c>
      <c r="F45" s="105">
        <v>1062</v>
      </c>
      <c r="G45" s="105"/>
      <c r="H45" s="105"/>
      <c r="I45" s="105"/>
      <c r="J45" s="105"/>
      <c r="K45" s="105"/>
      <c r="L45" s="105"/>
      <c r="M45" s="105"/>
    </row>
    <row r="46" spans="1:13" ht="15" customHeight="1" x14ac:dyDescent="0.25">
      <c r="A46" s="98">
        <v>34</v>
      </c>
      <c r="B46" s="102" t="s">
        <v>101</v>
      </c>
      <c r="C46" s="104">
        <v>731</v>
      </c>
      <c r="D46" s="104"/>
      <c r="E46" s="104">
        <v>731</v>
      </c>
      <c r="F46" s="104">
        <f>F47</f>
        <v>0</v>
      </c>
      <c r="G46" s="104">
        <f>G47</f>
        <v>731</v>
      </c>
      <c r="H46" s="104"/>
      <c r="I46" s="104">
        <f>I47</f>
        <v>0</v>
      </c>
      <c r="J46" s="104"/>
      <c r="K46" s="104"/>
      <c r="L46" s="104"/>
      <c r="M46" s="104"/>
    </row>
    <row r="47" spans="1:13" ht="15" customHeight="1" x14ac:dyDescent="0.25">
      <c r="A47" s="98">
        <v>343</v>
      </c>
      <c r="B47" s="102" t="s">
        <v>102</v>
      </c>
      <c r="C47" s="104">
        <v>731</v>
      </c>
      <c r="D47" s="104"/>
      <c r="E47" s="104">
        <v>731</v>
      </c>
      <c r="F47" s="104">
        <f>F48+F49</f>
        <v>0</v>
      </c>
      <c r="G47" s="104">
        <f>SUM(G48,G49)</f>
        <v>731</v>
      </c>
      <c r="H47" s="105"/>
      <c r="I47" s="104"/>
      <c r="J47" s="104"/>
      <c r="K47" s="104">
        <v>0</v>
      </c>
      <c r="L47" s="105"/>
      <c r="M47" s="105"/>
    </row>
    <row r="48" spans="1:13" ht="15" customHeight="1" x14ac:dyDescent="0.25">
      <c r="A48" s="106">
        <v>3431</v>
      </c>
      <c r="B48" s="99" t="s">
        <v>103</v>
      </c>
      <c r="C48" s="105">
        <v>730</v>
      </c>
      <c r="D48" s="105"/>
      <c r="E48" s="105">
        <v>730</v>
      </c>
      <c r="F48" s="105"/>
      <c r="G48" s="105">
        <v>730</v>
      </c>
      <c r="H48" s="105"/>
      <c r="I48" s="105"/>
      <c r="J48" s="105"/>
      <c r="K48" s="105"/>
      <c r="L48" s="105"/>
      <c r="M48" s="105"/>
    </row>
    <row r="49" spans="1:13" ht="15" customHeight="1" x14ac:dyDescent="0.25">
      <c r="A49" s="106">
        <v>3433</v>
      </c>
      <c r="B49" s="99" t="s">
        <v>104</v>
      </c>
      <c r="C49" s="105">
        <v>1</v>
      </c>
      <c r="D49" s="105"/>
      <c r="E49" s="105">
        <v>1</v>
      </c>
      <c r="F49" s="105"/>
      <c r="G49" s="105">
        <v>1</v>
      </c>
      <c r="H49" s="105"/>
      <c r="I49" s="105"/>
      <c r="J49" s="105"/>
      <c r="K49" s="105"/>
      <c r="L49" s="105"/>
      <c r="M49" s="105"/>
    </row>
    <row r="50" spans="1:13" ht="15" customHeight="1" x14ac:dyDescent="0.25">
      <c r="A50" s="110">
        <v>4</v>
      </c>
      <c r="B50" s="109" t="s">
        <v>24</v>
      </c>
      <c r="C50" s="104">
        <v>24971</v>
      </c>
      <c r="D50" s="104">
        <v>4568</v>
      </c>
      <c r="E50" s="104">
        <f t="shared" ref="E50:E56" si="3">SUM(F50,G50,H50,I50,K50)</f>
        <v>29539</v>
      </c>
      <c r="F50" s="104">
        <f t="shared" ref="F50:G52" si="4">F51</f>
        <v>6084</v>
      </c>
      <c r="G50" s="105">
        <f t="shared" si="4"/>
        <v>0</v>
      </c>
      <c r="H50" s="104">
        <f>SUM(H51)</f>
        <v>22924</v>
      </c>
      <c r="I50" s="104">
        <f>I51</f>
        <v>531</v>
      </c>
      <c r="J50" s="104"/>
      <c r="K50" s="104">
        <v>0</v>
      </c>
      <c r="L50" s="105"/>
      <c r="M50" s="105"/>
    </row>
    <row r="51" spans="1:13" ht="15" customHeight="1" x14ac:dyDescent="0.25">
      <c r="A51" s="110">
        <v>42</v>
      </c>
      <c r="B51" s="109" t="s">
        <v>61</v>
      </c>
      <c r="C51" s="104">
        <v>24971</v>
      </c>
      <c r="D51" s="104">
        <f>SUM(D52,D55,D57)</f>
        <v>4568</v>
      </c>
      <c r="E51" s="104">
        <f t="shared" si="3"/>
        <v>29539</v>
      </c>
      <c r="F51" s="104">
        <f>SUM(F52,F55,F57)</f>
        <v>6084</v>
      </c>
      <c r="G51" s="105">
        <f t="shared" si="4"/>
        <v>0</v>
      </c>
      <c r="H51" s="104">
        <f>SUM(H52,H55,H57)</f>
        <v>22924</v>
      </c>
      <c r="I51" s="104">
        <f>SUM(I52,I55,I57)</f>
        <v>531</v>
      </c>
      <c r="J51" s="104"/>
      <c r="K51" s="105"/>
      <c r="L51" s="105"/>
      <c r="M51" s="105"/>
    </row>
    <row r="52" spans="1:13" ht="15" customHeight="1" x14ac:dyDescent="0.25">
      <c r="A52" s="98">
        <v>422</v>
      </c>
      <c r="B52" s="102" t="s">
        <v>105</v>
      </c>
      <c r="C52" s="104">
        <v>5973</v>
      </c>
      <c r="D52" s="104">
        <f>SUM(D53,D54)</f>
        <v>-105</v>
      </c>
      <c r="E52" s="104">
        <f t="shared" si="3"/>
        <v>5868</v>
      </c>
      <c r="F52" s="104">
        <f>SUM(F53,F54)</f>
        <v>1978</v>
      </c>
      <c r="G52" s="104">
        <f t="shared" si="4"/>
        <v>0</v>
      </c>
      <c r="H52" s="104">
        <v>3890</v>
      </c>
      <c r="I52" s="104">
        <f>I53</f>
        <v>0</v>
      </c>
      <c r="J52" s="104"/>
      <c r="K52" s="104"/>
      <c r="L52" s="104"/>
      <c r="M52" s="104"/>
    </row>
    <row r="53" spans="1:13" ht="15" customHeight="1" x14ac:dyDescent="0.25">
      <c r="A53" s="106">
        <v>4221</v>
      </c>
      <c r="B53" s="99" t="s">
        <v>119</v>
      </c>
      <c r="C53" s="105">
        <v>1327</v>
      </c>
      <c r="D53" s="105">
        <v>-91</v>
      </c>
      <c r="E53" s="105">
        <f t="shared" si="3"/>
        <v>1236</v>
      </c>
      <c r="F53" s="105">
        <v>0</v>
      </c>
      <c r="G53" s="105"/>
      <c r="H53" s="105">
        <v>1236</v>
      </c>
      <c r="I53" s="104"/>
      <c r="J53" s="104"/>
      <c r="K53" s="105"/>
      <c r="L53" s="105"/>
      <c r="M53" s="105"/>
    </row>
    <row r="54" spans="1:13" ht="15" customHeight="1" x14ac:dyDescent="0.25">
      <c r="A54" s="106">
        <v>4221</v>
      </c>
      <c r="B54" s="99" t="s">
        <v>120</v>
      </c>
      <c r="C54" s="105">
        <v>4646</v>
      </c>
      <c r="D54" s="105">
        <v>-14</v>
      </c>
      <c r="E54" s="105">
        <f t="shared" si="3"/>
        <v>4632</v>
      </c>
      <c r="F54" s="105">
        <v>1978</v>
      </c>
      <c r="G54" s="105"/>
      <c r="H54" s="105">
        <v>2654</v>
      </c>
      <c r="I54" s="105"/>
      <c r="J54" s="105"/>
      <c r="K54" s="105"/>
      <c r="L54" s="105"/>
      <c r="M54" s="105"/>
    </row>
    <row r="55" spans="1:13" s="118" customFormat="1" ht="15" customHeight="1" x14ac:dyDescent="0.25">
      <c r="A55" s="98">
        <v>424</v>
      </c>
      <c r="B55" s="102" t="s">
        <v>121</v>
      </c>
      <c r="C55" s="104">
        <v>16219</v>
      </c>
      <c r="D55" s="104">
        <v>6000</v>
      </c>
      <c r="E55" s="104">
        <f t="shared" si="3"/>
        <v>22219</v>
      </c>
      <c r="F55" s="104">
        <f>SUM(F56)</f>
        <v>2654</v>
      </c>
      <c r="G55" s="104"/>
      <c r="H55" s="104">
        <f>SUM(H56)</f>
        <v>19034</v>
      </c>
      <c r="I55" s="104">
        <f>SUM(I56)</f>
        <v>531</v>
      </c>
      <c r="J55" s="104"/>
      <c r="K55" s="104">
        <v>0</v>
      </c>
      <c r="L55" s="104"/>
      <c r="M55" s="104"/>
    </row>
    <row r="56" spans="1:13" ht="15" customHeight="1" x14ac:dyDescent="0.25">
      <c r="A56" s="106">
        <v>4241</v>
      </c>
      <c r="B56" s="99" t="s">
        <v>122</v>
      </c>
      <c r="C56" s="105">
        <v>16219</v>
      </c>
      <c r="D56" s="105">
        <v>6000</v>
      </c>
      <c r="E56" s="105">
        <f t="shared" si="3"/>
        <v>22219</v>
      </c>
      <c r="F56" s="105">
        <v>2654</v>
      </c>
      <c r="G56" s="105"/>
      <c r="H56" s="105">
        <v>19034</v>
      </c>
      <c r="I56" s="105">
        <v>531</v>
      </c>
      <c r="J56" s="105"/>
      <c r="K56" s="105"/>
      <c r="L56" s="105"/>
      <c r="M56" s="105"/>
    </row>
    <row r="57" spans="1:13" s="118" customFormat="1" ht="15" customHeight="1" x14ac:dyDescent="0.25">
      <c r="A57" s="98">
        <v>426</v>
      </c>
      <c r="B57" s="102" t="s">
        <v>123</v>
      </c>
      <c r="C57" s="104">
        <v>2779</v>
      </c>
      <c r="D57" s="104">
        <v>-1327</v>
      </c>
      <c r="E57" s="104">
        <v>1452</v>
      </c>
      <c r="F57" s="104">
        <v>1452</v>
      </c>
      <c r="G57" s="104"/>
      <c r="H57" s="104"/>
      <c r="I57" s="104"/>
      <c r="J57" s="104"/>
      <c r="K57" s="104"/>
      <c r="L57" s="104"/>
      <c r="M57" s="104"/>
    </row>
    <row r="58" spans="1:13" ht="15" customHeight="1" x14ac:dyDescent="0.25">
      <c r="A58" s="106">
        <v>4262</v>
      </c>
      <c r="B58" s="99" t="s">
        <v>124</v>
      </c>
      <c r="C58" s="105">
        <v>2779</v>
      </c>
      <c r="D58" s="105">
        <v>-1327</v>
      </c>
      <c r="E58" s="105">
        <v>1452</v>
      </c>
      <c r="F58" s="105">
        <v>1452</v>
      </c>
      <c r="G58" s="105"/>
      <c r="H58" s="105"/>
      <c r="I58" s="105"/>
      <c r="J58" s="105"/>
      <c r="K58" s="105"/>
      <c r="L58" s="105"/>
      <c r="M58" s="105"/>
    </row>
    <row r="59" spans="1:13" ht="15" customHeight="1" x14ac:dyDescent="0.25">
      <c r="A59" s="106"/>
      <c r="B59" s="122" t="s">
        <v>126</v>
      </c>
      <c r="C59" s="139">
        <v>195287.06</v>
      </c>
      <c r="D59" s="139">
        <f>SUM(D9,D50)</f>
        <v>-9718</v>
      </c>
      <c r="E59" s="139">
        <f>SUM(E9,E50)</f>
        <v>185569.06</v>
      </c>
      <c r="F59" s="104">
        <f>SUM(F8)</f>
        <v>152411</v>
      </c>
      <c r="G59" s="104">
        <f>SUM(G8)</f>
        <v>5561</v>
      </c>
      <c r="H59" s="104">
        <f>SUM(H8)</f>
        <v>24251</v>
      </c>
      <c r="I59" s="104">
        <f>SUM(I8)</f>
        <v>1062</v>
      </c>
      <c r="J59" s="104">
        <v>500</v>
      </c>
      <c r="K59" s="139">
        <v>1784.06</v>
      </c>
      <c r="L59" s="105"/>
      <c r="M59" s="105"/>
    </row>
    <row r="60" spans="1:13" ht="15" customHeight="1" x14ac:dyDescent="0.25">
      <c r="A60" s="119"/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</row>
    <row r="62" spans="1:13" x14ac:dyDescent="0.25">
      <c r="A62" t="s">
        <v>158</v>
      </c>
      <c r="G62" t="s">
        <v>151</v>
      </c>
    </row>
  </sheetData>
  <mergeCells count="3">
    <mergeCell ref="A1:M1"/>
    <mergeCell ref="A4:M4"/>
    <mergeCell ref="A5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List1</vt:lpstr>
      <vt:lpstr>RASHODI 4.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2023-12-07T11:36:47Z</cp:lastPrinted>
  <dcterms:created xsi:type="dcterms:W3CDTF">2022-08-12T12:51:27Z</dcterms:created>
  <dcterms:modified xsi:type="dcterms:W3CDTF">2023-12-27T11:47:12Z</dcterms:modified>
</cp:coreProperties>
</file>