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BEB4E358-0D5F-4018-9741-ED06E4BADA5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1" sheetId="8" r:id="rId6"/>
    <sheet name="RASHODI 4. RAZINA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8" i="1"/>
  <c r="F11" i="1"/>
  <c r="J27" i="3"/>
  <c r="I28" i="3"/>
  <c r="J44" i="3"/>
  <c r="I44" i="3"/>
  <c r="I31" i="3"/>
  <c r="H39" i="3"/>
  <c r="H27" i="3" s="1"/>
  <c r="H44" i="3"/>
  <c r="E27" i="3"/>
  <c r="E28" i="3"/>
  <c r="E31" i="3"/>
  <c r="E44" i="3"/>
  <c r="F44" i="3"/>
  <c r="E39" i="3"/>
  <c r="F27" i="3"/>
  <c r="F28" i="3"/>
  <c r="F31" i="3"/>
  <c r="H40" i="3"/>
  <c r="G44" i="3"/>
  <c r="G31" i="3"/>
  <c r="G28" i="3" s="1"/>
  <c r="G27" i="3" s="1"/>
  <c r="G11" i="3"/>
  <c r="I7" i="7"/>
  <c r="J18" i="7"/>
  <c r="I18" i="7"/>
  <c r="I9" i="7"/>
  <c r="H25" i="7"/>
  <c r="H28" i="7"/>
  <c r="H22" i="7"/>
  <c r="H18" i="7" s="1"/>
  <c r="H12" i="7"/>
  <c r="D32" i="2"/>
  <c r="C32" i="2"/>
  <c r="G8" i="2"/>
  <c r="C45" i="2"/>
  <c r="G17" i="2"/>
  <c r="C18" i="2"/>
  <c r="D22" i="2"/>
  <c r="C22" i="2"/>
  <c r="E32" i="2"/>
  <c r="F32" i="2"/>
  <c r="G58" i="2"/>
  <c r="C43" i="2"/>
  <c r="C55" i="2"/>
  <c r="C57" i="2"/>
  <c r="G59" i="2"/>
  <c r="C60" i="2"/>
  <c r="C42" i="2"/>
  <c r="C41" i="2"/>
  <c r="C63" i="2"/>
  <c r="C10" i="2"/>
  <c r="F31" i="7"/>
  <c r="H11" i="3"/>
  <c r="H19" i="7"/>
  <c r="H9" i="7"/>
  <c r="H31" i="3"/>
  <c r="H28" i="3" s="1"/>
  <c r="M11" i="1"/>
  <c r="L11" i="1"/>
  <c r="I11" i="3"/>
  <c r="H45" i="2"/>
  <c r="E45" i="2"/>
  <c r="F45" i="2"/>
  <c r="D45" i="2"/>
  <c r="I8" i="7"/>
  <c r="J25" i="7"/>
  <c r="I25" i="7"/>
  <c r="F25" i="7"/>
  <c r="E25" i="7"/>
  <c r="J19" i="7"/>
  <c r="I19" i="7"/>
  <c r="F19" i="7"/>
  <c r="E19" i="7"/>
  <c r="J9" i="7"/>
  <c r="J8" i="7" s="1"/>
  <c r="F9" i="7"/>
  <c r="F8" i="7" s="1"/>
  <c r="E9" i="7"/>
  <c r="E8" i="7" s="1"/>
  <c r="J31" i="3"/>
  <c r="J28" i="3" s="1"/>
  <c r="J11" i="3"/>
  <c r="F11" i="3"/>
  <c r="E11" i="3"/>
  <c r="H22" i="2"/>
  <c r="F22" i="2"/>
  <c r="E22" i="2"/>
  <c r="H62" i="2"/>
  <c r="F62" i="2"/>
  <c r="D62" i="2"/>
  <c r="D59" i="2"/>
  <c r="E51" i="2"/>
  <c r="E50" i="2" s="1"/>
  <c r="H59" i="2"/>
  <c r="E59" i="2"/>
  <c r="E58" i="2" s="1"/>
  <c r="E54" i="2" s="1"/>
  <c r="D51" i="2"/>
  <c r="D50" i="2" s="1"/>
  <c r="H50" i="2"/>
  <c r="H18" i="2"/>
  <c r="E18" i="2"/>
  <c r="D18" i="2"/>
  <c r="H13" i="2"/>
  <c r="E13" i="2"/>
  <c r="E10" i="2" s="1"/>
  <c r="F14" i="1" l="1"/>
  <c r="H8" i="7"/>
  <c r="H7" i="7" s="1"/>
  <c r="D17" i="2"/>
  <c r="C17" i="2"/>
  <c r="C9" i="2" s="1"/>
  <c r="C62" i="2"/>
  <c r="F6" i="7"/>
  <c r="F7" i="7"/>
  <c r="D58" i="2"/>
  <c r="F17" i="2"/>
  <c r="F9" i="2" s="1"/>
  <c r="E17" i="2"/>
  <c r="H17" i="2"/>
  <c r="F58" i="2"/>
  <c r="F54" i="2" s="1"/>
  <c r="H58" i="2"/>
  <c r="D10" i="2"/>
  <c r="H10" i="2"/>
  <c r="I10" i="3"/>
  <c r="L9" i="1" s="1"/>
  <c r="L8" i="1" s="1"/>
  <c r="J10" i="3"/>
  <c r="M9" i="1" s="1"/>
  <c r="M8" i="1" s="1"/>
  <c r="D54" i="2" l="1"/>
  <c r="C58" i="2"/>
  <c r="C54" i="2" s="1"/>
  <c r="C8" i="2" s="1"/>
  <c r="H54" i="2"/>
  <c r="D9" i="2"/>
  <c r="M14" i="1"/>
  <c r="E9" i="2"/>
  <c r="H9" i="2"/>
  <c r="F8" i="2"/>
  <c r="F66" i="2" s="1"/>
  <c r="I27" i="3"/>
  <c r="J7" i="7"/>
  <c r="D8" i="2" l="1"/>
  <c r="D66" i="2" s="1"/>
  <c r="H66" i="2"/>
  <c r="E8" i="2"/>
  <c r="L14" i="1"/>
  <c r="J6" i="7"/>
  <c r="I6" i="7"/>
  <c r="C66" i="2" l="1"/>
  <c r="E66" i="2"/>
  <c r="F10" i="3"/>
  <c r="E31" i="7"/>
  <c r="E18" i="7"/>
  <c r="E15" i="7"/>
  <c r="E7" i="7" l="1"/>
  <c r="E6" i="7" s="1"/>
  <c r="I8" i="1"/>
  <c r="E10" i="3"/>
  <c r="G9" i="1" s="1"/>
  <c r="G8" i="1" s="1"/>
</calcChain>
</file>

<file path=xl/sharedStrings.xml><?xml version="1.0" encoding="utf-8"?>
<sst xmlns="http://schemas.openxmlformats.org/spreadsheetml/2006/main" count="282" uniqueCount="167">
  <si>
    <t>PRIHODI UKUPNO</t>
  </si>
  <si>
    <t>PRIHODI POSLOVANJA</t>
  </si>
  <si>
    <t>PRIHODI OD PRODAJE NEFINANCIJSKE IMOVINE</t>
  </si>
  <si>
    <t>RASHODI UKUPNO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</si>
  <si>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</si>
  <si>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</si>
  <si>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</si>
  <si>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</si>
  <si>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</si>
  <si>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</si>
  <si>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</si>
  <si>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</si>
  <si>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</si>
  <si>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</si>
  <si>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</si>
  <si>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</si>
  <si>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</si>
  <si>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</si>
  <si>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</si>
  <si>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</si>
  <si>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</si>
  <si>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</si>
  <si>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</si>
  <si>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</si>
  <si>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</si>
  <si>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</si>
  <si>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</si>
  <si>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</si>
  <si>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</si>
  <si>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</si>
  <si>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</si>
  <si>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</si>
  <si>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</si>
  <si>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</si>
  <si>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</si>
  <si>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</si>
  <si>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</si>
  <si>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</si>
  <si>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</si>
  <si>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</si>
  <si>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</si>
  <si>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</si>
  <si>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</si>
  <si>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</si>
  <si>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</si>
  <si>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</si>
  <si>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2025.</t>
  </si>
  <si>
    <t>Prihodi iz nadležnog proračuna i od HZZO-a temeljem ugovornih obveza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</si>
  <si>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</si>
  <si>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</si>
  <si>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</si>
  <si>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Vlastiti prihodi PK</t>
  </si>
  <si>
    <t>Prihodi od prodaje proizvoda i robe te pruženih usluga i prihodi od donacija</t>
  </si>
  <si>
    <t>Prihodi od imovine</t>
  </si>
  <si>
    <t>Prihodi za posebne namjene PK</t>
  </si>
  <si>
    <t>Vlastiti izvori-raspoloživa sred.iz preth.god.PK</t>
  </si>
  <si>
    <t>Financijski rashodi</t>
  </si>
  <si>
    <t>1.1.</t>
  </si>
  <si>
    <t>3.1.</t>
  </si>
  <si>
    <t>Rashodi za nabavu proizvedene dugotrajne imovine</t>
  </si>
  <si>
    <t>9.2.</t>
  </si>
  <si>
    <t>Vlastiti izvori raspoloživa sredstva iz prethodne godine</t>
  </si>
  <si>
    <t>Izvor 3.1.</t>
  </si>
  <si>
    <t>Izvor 9.2.</t>
  </si>
  <si>
    <t>Vlastiti izvori</t>
  </si>
  <si>
    <t>Rezultat poslovanja</t>
  </si>
  <si>
    <t>Vlastiti izvori-raspoloživa sredstva iz preth.god.</t>
  </si>
  <si>
    <t>UKUPNO PRIHODI</t>
  </si>
  <si>
    <t xml:space="preserve">Izvršenje 2021.** </t>
  </si>
  <si>
    <t>Prihodi od nefinancijske imovine i nadoknade šteta s osnova osiguranja</t>
  </si>
  <si>
    <t>PRORAČUNSKI KORISNIK</t>
  </si>
  <si>
    <t>Plaće (Bruto)</t>
  </si>
  <si>
    <t>Plaće za zaposlene</t>
  </si>
  <si>
    <t>Ostali rashodi za zaposlene</t>
  </si>
  <si>
    <t>Doprinosi na plaće</t>
  </si>
  <si>
    <t>Doprinos za osnovno zdrav. Osiguranje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</si>
  <si>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</si>
  <si>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</si>
  <si>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</si>
  <si>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</si>
  <si>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</si>
  <si>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ost.mat.rashodi</t>
  </si>
  <si>
    <t>Materijal i sirovine</t>
  </si>
  <si>
    <t>Materijal i dijelovi za tek. i invest.održ.</t>
  </si>
  <si>
    <t>Sitni inventar i auto gume</t>
  </si>
  <si>
    <t>Rashodi za usluge</t>
  </si>
  <si>
    <t>Usluge telefona, pošte</t>
  </si>
  <si>
    <t>Usl.tekućeg i invest.održavanja</t>
  </si>
  <si>
    <t>Usl.promidžbe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</si>
  <si>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</si>
  <si>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</si>
  <si>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</si>
  <si>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</si>
  <si>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</si>
  <si>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</si>
  <si>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</si>
  <si>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</si>
  <si>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Financijski  rashodi</t>
  </si>
  <si>
    <t>Ostali financijski rashodi</t>
  </si>
  <si>
    <t>Bankarske usluge i usl.platnog prom.</t>
  </si>
  <si>
    <t>Zatezne kamate</t>
  </si>
  <si>
    <t>Postrojenja i oprema</t>
  </si>
  <si>
    <t>EUR</t>
  </si>
  <si>
    <t xml:space="preserve">  Izvor 1.1.</t>
  </si>
  <si>
    <t xml:space="preserve">  Izvor 4.5.</t>
  </si>
  <si>
    <t>GRADSKA KNJIŽNICA NOVA GRADIŠKA</t>
  </si>
  <si>
    <t>Energija - prihodi od prodaje el.en.BIOSOL</t>
  </si>
  <si>
    <t>Energija - PLIN</t>
  </si>
  <si>
    <t>Državni proračun</t>
  </si>
  <si>
    <t>Županijski proračun</t>
  </si>
  <si>
    <t xml:space="preserve">Opći prihodi i                    primici </t>
  </si>
  <si>
    <t>Časopisi i neknjižni materijal</t>
  </si>
  <si>
    <t>Materijal za kreativne radionice</t>
  </si>
  <si>
    <t>Računalna oprema</t>
  </si>
  <si>
    <t>Oprema - namještaj</t>
  </si>
  <si>
    <t>Knjige, umjetnička djela i ostalo</t>
  </si>
  <si>
    <t xml:space="preserve">Knjige </t>
  </si>
  <si>
    <t>Nematarijalna proizvedena imovina</t>
  </si>
  <si>
    <t>Ulaganja u računalne programe</t>
  </si>
  <si>
    <t>Višak/manjak iz prethodnog perioda</t>
  </si>
  <si>
    <t>UKUPNO</t>
  </si>
  <si>
    <t>PROGRAM: PROMICANJE KULTURE</t>
  </si>
  <si>
    <t>P1013</t>
  </si>
  <si>
    <t>A101301</t>
  </si>
  <si>
    <t>AKTIVNOST: Redovna djelatnost Gradske knjižnice</t>
  </si>
  <si>
    <t>Pomoći iz inozemstva i                                                                                                                          od subjekata unutar općeg proračuna</t>
  </si>
  <si>
    <t>4,9,</t>
  </si>
  <si>
    <t>Posebni propisi</t>
  </si>
  <si>
    <t>5.1.</t>
  </si>
  <si>
    <t>Tekuće pomoći iz proračuna</t>
  </si>
  <si>
    <t>Rashodi za nabavu proiz.dug.imovine</t>
  </si>
  <si>
    <t>08 Rekreacija, kultura i religija</t>
  </si>
  <si>
    <t>082 Službe kulture</t>
  </si>
  <si>
    <t>PROGRAM 1013</t>
  </si>
  <si>
    <t>PROMICANJE KULTURE</t>
  </si>
  <si>
    <t>Aktivnost A101303</t>
  </si>
  <si>
    <t>REDOVNA DJELATNOST GRADSKE KNJIŽNICE NOVA GRADIŠKA</t>
  </si>
  <si>
    <t>Izvor 5.1.</t>
  </si>
  <si>
    <t>3</t>
  </si>
  <si>
    <t>32</t>
  </si>
  <si>
    <t>Novi plan za 2023.</t>
  </si>
  <si>
    <t>V.d. ravnateljice: Ernestina Straga-Šašić</t>
  </si>
  <si>
    <t>Izvršenje 2022.</t>
  </si>
  <si>
    <t>6.4.</t>
  </si>
  <si>
    <t>Tekuće donacije PK</t>
  </si>
  <si>
    <t>Izvršenje 2022</t>
  </si>
  <si>
    <t>Donacije</t>
  </si>
  <si>
    <t xml:space="preserve">PLAN RASHODA I IZDATAKA </t>
  </si>
  <si>
    <t>PRIJEDLOG PLANA ZA 2024.</t>
  </si>
  <si>
    <t>Program Zimska idila u knjižnici</t>
  </si>
  <si>
    <t>Program BIBLIOBAJK</t>
  </si>
  <si>
    <t>Rashodi za nabavu neproizvedene dugot.imovine</t>
  </si>
  <si>
    <t>Nematerijalna imovine</t>
  </si>
  <si>
    <t>Ulaganja u tuđoj imovini radi prava korištenja</t>
  </si>
  <si>
    <t>Program NG-multimedija za sve</t>
  </si>
  <si>
    <t>Program Novogradiško glazbneno ljeto</t>
  </si>
  <si>
    <t>Materijal za radionice-Novogradiško glazbeno ljeto</t>
  </si>
  <si>
    <t>U Novoj Gradiški, 18.10.2023.</t>
  </si>
  <si>
    <t>Program Dječje Nove godine</t>
  </si>
  <si>
    <t>Plan za 2024.</t>
  </si>
  <si>
    <t>Projekcija 
za 2026.</t>
  </si>
  <si>
    <t>PRIJEDLOG FINANCIJSKOG PLANA GRADSKE KNJIŽNICE NOVA GRADIŠKA
ZA 2024. I PROJEKCIJA ZA 2025. I 2026. GODINU</t>
  </si>
  <si>
    <t>Rashodi za nabavu neproizvedene dugotrajne imovine</t>
  </si>
  <si>
    <t>Rashodi za nabavu neproizv. dug.imovine</t>
  </si>
  <si>
    <t>PRIJEDLOG FINANCIJSKOG PLANA GRADSKE KNJIŽNICE NOVA GRADIŠKA 
ZA 2024. I PROJEKCIJA ZA 2025. I 2026. GODINU</t>
  </si>
  <si>
    <t>Projekcija za 2025.</t>
  </si>
  <si>
    <t>Projekcija za 2026.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</si>
</sst>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color indexed="8"/>
      <name val="MS Sans Serif"/>
      <charset val="238"/>
    </font>
    <font>
      <b/>
      <i/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0" fillId="2" borderId="3" xfId="0" quotePrefix="1" applyFont="1" applyFill="1" applyBorder="1" applyAlignment="1">
      <alignment horizontal="left" vertical="center" shrinkToFit="1"/>
    </xf>
    <xf numFmtId="0" fontId="18" fillId="2" borderId="3" xfId="0" quotePrefix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horizontal="left" vertical="center" wrapText="1"/>
    </xf>
    <xf numFmtId="4" fontId="6" fillId="5" borderId="4" xfId="0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right"/>
    </xf>
    <xf numFmtId="4" fontId="5" fillId="6" borderId="3" xfId="0" applyNumberFormat="1" applyFont="1" applyFill="1" applyBorder="1" applyAlignment="1">
      <alignment horizontal="right"/>
    </xf>
    <xf numFmtId="0" fontId="6" fillId="5" borderId="4" xfId="0" applyFont="1" applyFill="1" applyBorder="1" applyAlignment="1">
      <alignment horizontal="left" vertical="center" wrapText="1"/>
    </xf>
    <xf numFmtId="0" fontId="6" fillId="8" borderId="4" xfId="0" applyFont="1" applyFill="1" applyBorder="1" applyAlignment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0" fontId="6" fillId="9" borderId="4" xfId="0" applyFont="1" applyFill="1" applyBorder="1" applyAlignment="1">
      <alignment horizontal="left" vertical="center" wrapText="1"/>
    </xf>
    <xf numFmtId="4" fontId="6" fillId="9" borderId="4" xfId="0" applyNumberFormat="1" applyFont="1" applyFill="1" applyBorder="1" applyAlignment="1">
      <alignment horizontal="right"/>
    </xf>
    <xf numFmtId="0" fontId="6" fillId="10" borderId="4" xfId="0" applyFont="1" applyFill="1" applyBorder="1" applyAlignment="1">
      <alignment horizontal="left" vertical="center" wrapText="1"/>
    </xf>
    <xf numFmtId="4" fontId="6" fillId="10" borderId="4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" fontId="5" fillId="7" borderId="4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vertical="center" wrapText="1"/>
    </xf>
    <xf numFmtId="164" fontId="9" fillId="3" borderId="3" xfId="0" applyNumberFormat="1" applyFont="1" applyFill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3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3" fontId="6" fillId="0" borderId="3" xfId="0" applyNumberFormat="1" applyFont="1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3" fontId="9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3" xfId="0" applyFont="1" applyFill="1" applyBorder="1" applyAlignment="1">
      <alignment wrapText="1"/>
    </xf>
    <xf numFmtId="3" fontId="5" fillId="5" borderId="3" xfId="0" applyNumberFormat="1" applyFont="1" applyFill="1" applyBorder="1"/>
    <xf numFmtId="3" fontId="6" fillId="5" borderId="3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/>
    <xf numFmtId="0" fontId="6" fillId="0" borderId="3" xfId="0" applyFont="1" applyBorder="1" applyAlignment="1">
      <alignment horizontal="center" wrapText="1"/>
    </xf>
    <xf numFmtId="0" fontId="18" fillId="2" borderId="3" xfId="0" quotePrefix="1" applyFont="1" applyFill="1" applyBorder="1" applyAlignment="1">
      <alignment horizontal="left" vertical="center"/>
    </xf>
    <xf numFmtId="2" fontId="9" fillId="0" borderId="2" xfId="0" applyNumberFormat="1" applyFont="1" applyBorder="1" applyAlignment="1">
      <alignment vertical="center" wrapText="1"/>
    </xf>
    <xf numFmtId="4" fontId="6" fillId="5" borderId="3" xfId="0" applyNumberFormat="1" applyFont="1" applyFill="1" applyBorder="1" applyAlignment="1">
      <alignment horizontal="right" wrapText="1"/>
    </xf>
    <xf numFmtId="4" fontId="6" fillId="10" borderId="3" xfId="0" applyNumberFormat="1" applyFont="1" applyFill="1" applyBorder="1" applyAlignment="1">
      <alignment horizontal="right" wrapText="1"/>
    </xf>
    <xf numFmtId="4" fontId="6" fillId="9" borderId="3" xfId="0" applyNumberFormat="1" applyFont="1" applyFill="1" applyBorder="1" applyAlignment="1">
      <alignment horizontal="right"/>
    </xf>
    <xf numFmtId="4" fontId="6" fillId="9" borderId="3" xfId="0" applyNumberFormat="1" applyFont="1" applyFill="1" applyBorder="1" applyAlignment="1">
      <alignment horizontal="right" wrapText="1"/>
    </xf>
    <xf numFmtId="4" fontId="6" fillId="8" borderId="3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 wrapText="1" indent="1"/>
    </xf>
    <xf numFmtId="49" fontId="6" fillId="2" borderId="2" xfId="0" applyNumberFormat="1" applyFont="1" applyFill="1" applyBorder="1" applyAlignment="1">
      <alignment horizontal="left" vertical="center" wrapText="1" indent="1"/>
    </xf>
    <xf numFmtId="49" fontId="6" fillId="2" borderId="4" xfId="0" applyNumberFormat="1" applyFont="1" applyFill="1" applyBorder="1" applyAlignment="1">
      <alignment horizontal="left" vertical="center" wrapText="1" indent="1"/>
    </xf>
    <xf numFmtId="0" fontId="0" fillId="2" borderId="0" xfId="0" applyFill="1"/>
    <xf numFmtId="4" fontId="6" fillId="3" borderId="3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" fontId="3" fillId="0" borderId="3" xfId="0" applyNumberFormat="1" applyFont="1" applyBorder="1"/>
    <xf numFmtId="4" fontId="6" fillId="0" borderId="3" xfId="0" applyNumberFormat="1" applyFont="1" applyBorder="1"/>
    <xf numFmtId="4" fontId="6" fillId="5" borderId="3" xfId="0" applyNumberFormat="1" applyFont="1" applyFill="1" applyBorder="1"/>
    <xf numFmtId="4" fontId="6" fillId="3" borderId="1" xfId="0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65" fontId="6" fillId="3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3" borderId="2" xfId="0" quotePrefix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3" borderId="4" xfId="0" quotePrefix="1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2" xfId="0" applyNumberFormat="1" applyFont="1" applyFill="1" applyBorder="1" applyAlignment="1">
      <alignment horizontal="left" vertical="center" wrapText="1"/>
    </xf>
    <xf numFmtId="49" fontId="6" fillId="8" borderId="4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left" vertical="center" wrapText="1" indent="1"/>
    </xf>
    <xf numFmtId="49" fontId="6" fillId="10" borderId="2" xfId="0" applyNumberFormat="1" applyFont="1" applyFill="1" applyBorder="1" applyAlignment="1">
      <alignment horizontal="left" vertical="center" wrapText="1" indent="1"/>
    </xf>
    <xf numFmtId="49" fontId="6" fillId="10" borderId="4" xfId="0" applyNumberFormat="1" applyFont="1" applyFill="1" applyBorder="1" applyAlignment="1">
      <alignment horizontal="left" vertical="center" wrapText="1" indent="1"/>
    </xf>
    <xf numFmtId="49" fontId="6" fillId="9" borderId="1" xfId="0" applyNumberFormat="1" applyFont="1" applyFill="1" applyBorder="1" applyAlignment="1">
      <alignment horizontal="left" vertical="center" wrapText="1" indent="1"/>
    </xf>
    <xf numFmtId="49" fontId="6" fillId="9" borderId="2" xfId="0" applyNumberFormat="1" applyFont="1" applyFill="1" applyBorder="1" applyAlignment="1">
      <alignment horizontal="left" vertical="center" wrapText="1" indent="1"/>
    </xf>
    <xf numFmtId="49" fontId="6" fillId="9" borderId="4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left" vertical="center" wrapText="1" indent="1"/>
    </xf>
    <xf numFmtId="49" fontId="6" fillId="3" borderId="2" xfId="0" applyNumberFormat="1" applyFont="1" applyFill="1" applyBorder="1" applyAlignment="1">
      <alignment horizontal="left" vertical="center" wrapText="1" indent="1"/>
    </xf>
    <xf numFmtId="49" fontId="6" fillId="3" borderId="4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20" fillId="0" borderId="3" xfId="0" applyFont="1" applyBorder="1"/>
    <xf numFmtId="0" fontId="19" fillId="0" borderId="3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opLeftCell="A4" workbookViewId="0">
      <selection activeCell="K14" sqref="K14"/>
    </sheetView>
  </sheetViews>
  <sheetFormatPr defaultRowHeight="15" x14ac:dyDescent="0.25"/>
  <cols>
    <col min="5" max="5" width="25.28515625" customWidth="1"/>
    <col min="6" max="6" width="14.85546875" customWidth="1"/>
    <col min="7" max="7" width="17.140625" customWidth="1"/>
    <col min="8" max="8" width="16.140625" customWidth="1"/>
    <col min="9" max="9" width="15.85546875" customWidth="1"/>
    <col min="10" max="11" width="15.42578125" customWidth="1"/>
    <col min="12" max="12" width="15.7109375" customWidth="1"/>
    <col min="13" max="13" width="16" customWidth="1"/>
  </cols>
  <sheetData>
    <row r="1" spans="1:13" ht="42" customHeight="1" x14ac:dyDescent="0.25">
      <c r="A1" s="148" t="s">
        <v>164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 customHeight="1" x14ac:dyDescent="0.25">
      <c r="A3" s="148" t="s">
        <v>31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8" customHeight="1" x14ac:dyDescent="0.25">
      <c r="A5" s="148" t="s">
        <v>39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42" t="s">
        <v>42</v>
      </c>
    </row>
    <row r="7" spans="1:13" ht="29.25" customHeight="1" x14ac:dyDescent="0.25">
      <c r="A7" s="32"/>
      <c r="B7" s="33"/>
      <c r="C7" s="33"/>
      <c r="D7" s="34"/>
      <c r="E7" s="35"/>
      <c r="F7" s="170" t="s">
        <v>68</v>
      </c>
      <c r="G7" s="172"/>
      <c r="H7" s="170" t="s">
        <v>142</v>
      </c>
      <c r="I7" s="171"/>
      <c r="J7" s="145" t="s">
        <v>140</v>
      </c>
      <c r="K7" s="146" t="s">
        <v>159</v>
      </c>
      <c r="L7" s="145" t="s">
        <v>165</v>
      </c>
      <c r="M7" s="145" t="s">
        <v>166</v>
      </c>
    </row>
    <row r="8" spans="1:13" ht="15" customHeight="1" x14ac:dyDescent="0.25">
      <c r="A8" s="167" t="s">
        <v>0</v>
      </c>
      <c r="B8" s="168"/>
      <c r="C8" s="168"/>
      <c r="D8" s="168"/>
      <c r="E8" s="169"/>
      <c r="F8" s="83">
        <f>F9</f>
        <v>991478.98</v>
      </c>
      <c r="G8" s="86">
        <f>G9</f>
        <v>131591.88</v>
      </c>
      <c r="H8" s="88">
        <v>1074953.51</v>
      </c>
      <c r="I8" s="86">
        <f>I9</f>
        <v>142670.85</v>
      </c>
      <c r="J8" s="86">
        <v>193503</v>
      </c>
      <c r="K8" s="86">
        <v>447509</v>
      </c>
      <c r="L8" s="144">
        <f>L9</f>
        <v>244786</v>
      </c>
      <c r="M8" s="86">
        <f>M9</f>
        <v>246416</v>
      </c>
    </row>
    <row r="9" spans="1:13" ht="15" customHeight="1" x14ac:dyDescent="0.25">
      <c r="A9" s="157" t="s">
        <v>1</v>
      </c>
      <c r="B9" s="158"/>
      <c r="C9" s="158"/>
      <c r="D9" s="158"/>
      <c r="E9" s="159"/>
      <c r="F9" s="84">
        <v>991478.98</v>
      </c>
      <c r="G9" s="87">
        <f>' Račun prihoda i rashoda'!E10</f>
        <v>131591.88</v>
      </c>
      <c r="H9" s="89">
        <v>1074953.51</v>
      </c>
      <c r="I9" s="87">
        <v>142670.85</v>
      </c>
      <c r="J9" s="87">
        <v>193503</v>
      </c>
      <c r="K9" s="87">
        <v>447509</v>
      </c>
      <c r="L9" s="87">
        <f>' Račun prihoda i rashoda'!I10</f>
        <v>244786</v>
      </c>
      <c r="M9" s="87">
        <f>' Račun prihoda i rashoda'!J10</f>
        <v>246416</v>
      </c>
    </row>
    <row r="10" spans="1:13" x14ac:dyDescent="0.25">
      <c r="A10" s="162" t="s">
        <v>2</v>
      </c>
      <c r="B10" s="163"/>
      <c r="C10" s="163"/>
      <c r="D10" s="163"/>
      <c r="E10" s="164"/>
      <c r="F10" s="84"/>
      <c r="G10" s="87"/>
      <c r="H10" s="89"/>
      <c r="I10" s="87"/>
      <c r="J10" s="87"/>
      <c r="K10" s="87"/>
      <c r="L10" s="87"/>
      <c r="M10" s="87"/>
    </row>
    <row r="11" spans="1:13" x14ac:dyDescent="0.25">
      <c r="A11" s="43" t="s">
        <v>3</v>
      </c>
      <c r="B11" s="44"/>
      <c r="C11" s="44"/>
      <c r="D11" s="44"/>
      <c r="E11" s="44"/>
      <c r="F11" s="83">
        <f>SUM(F12,F13)</f>
        <v>987627.84</v>
      </c>
      <c r="G11" s="86">
        <v>131080.67000000001</v>
      </c>
      <c r="H11" s="88">
        <v>1090964.3999999999</v>
      </c>
      <c r="I11" s="86">
        <v>144795.85999999999</v>
      </c>
      <c r="J11" s="86">
        <v>195287.06</v>
      </c>
      <c r="K11" s="86">
        <f>SUM(K12,K13)</f>
        <v>447509</v>
      </c>
      <c r="L11" s="86">
        <f>SUM(L12,L13)</f>
        <v>244786</v>
      </c>
      <c r="M11" s="86">
        <f>SUM(M12,M13)</f>
        <v>246416</v>
      </c>
    </row>
    <row r="12" spans="1:13" ht="15" customHeight="1" x14ac:dyDescent="0.25">
      <c r="A12" s="149" t="s">
        <v>19</v>
      </c>
      <c r="B12" s="150"/>
      <c r="C12" s="150"/>
      <c r="D12" s="150"/>
      <c r="E12" s="166"/>
      <c r="F12" s="82">
        <v>818906.86</v>
      </c>
      <c r="G12" s="87">
        <v>108687.53</v>
      </c>
      <c r="H12" s="89">
        <v>965570.75</v>
      </c>
      <c r="I12" s="87">
        <v>128153.26</v>
      </c>
      <c r="J12" s="87">
        <v>170316.06</v>
      </c>
      <c r="K12" s="87">
        <v>183409</v>
      </c>
      <c r="L12" s="87">
        <v>227986</v>
      </c>
      <c r="M12" s="91">
        <v>229616</v>
      </c>
    </row>
    <row r="13" spans="1:13" x14ac:dyDescent="0.25">
      <c r="A13" s="162" t="s">
        <v>4</v>
      </c>
      <c r="B13" s="163"/>
      <c r="C13" s="163"/>
      <c r="D13" s="163"/>
      <c r="E13" s="164"/>
      <c r="F13" s="84">
        <v>168720.98</v>
      </c>
      <c r="G13" s="87">
        <v>22393.14</v>
      </c>
      <c r="H13" s="89">
        <v>125393.65</v>
      </c>
      <c r="I13" s="87">
        <v>16642.599999999999</v>
      </c>
      <c r="J13" s="87">
        <v>24971</v>
      </c>
      <c r="K13" s="87">
        <v>264100</v>
      </c>
      <c r="L13" s="87">
        <v>16800</v>
      </c>
      <c r="M13" s="91">
        <v>16800</v>
      </c>
    </row>
    <row r="14" spans="1:13" ht="15" customHeight="1" x14ac:dyDescent="0.25">
      <c r="A14" s="160" t="s">
        <v>5</v>
      </c>
      <c r="B14" s="161"/>
      <c r="C14" s="161"/>
      <c r="D14" s="161"/>
      <c r="E14" s="165"/>
      <c r="F14" s="85">
        <f t="shared" ref="F14:M14" si="0">F8-F11</f>
        <v>3851.140000000014</v>
      </c>
      <c r="G14" s="86">
        <v>511.21</v>
      </c>
      <c r="H14" s="88">
        <v>16010.89</v>
      </c>
      <c r="I14" s="86">
        <v>2125.0100000000002</v>
      </c>
      <c r="J14" s="90">
        <v>1784.06</v>
      </c>
      <c r="K14" s="90">
        <v>0</v>
      </c>
      <c r="L14" s="90">
        <f t="shared" si="0"/>
        <v>0</v>
      </c>
      <c r="M14" s="90">
        <f t="shared" si="0"/>
        <v>0</v>
      </c>
    </row>
    <row r="15" spans="1:13" ht="18" x14ac:dyDescent="0.25">
      <c r="A15" s="5"/>
      <c r="B15" s="9"/>
      <c r="C15" s="9"/>
      <c r="D15" s="9"/>
      <c r="E15" s="9"/>
      <c r="F15" s="9"/>
      <c r="G15" s="9"/>
      <c r="H15" s="9"/>
      <c r="I15" s="9"/>
      <c r="J15" s="3"/>
      <c r="K15" s="3"/>
      <c r="L15" s="3"/>
      <c r="M15" s="3"/>
    </row>
    <row r="16" spans="1:13" ht="18" customHeight="1" x14ac:dyDescent="0.25">
      <c r="A16" s="148" t="s">
        <v>40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</row>
    <row r="17" spans="1:13" ht="18" x14ac:dyDescent="0.25">
      <c r="A17" s="5"/>
      <c r="B17" s="9"/>
      <c r="C17" s="9"/>
      <c r="D17" s="9"/>
      <c r="E17" s="9"/>
      <c r="F17" s="9"/>
      <c r="G17" s="9"/>
      <c r="H17" s="9"/>
      <c r="I17" s="9"/>
      <c r="J17" s="3"/>
      <c r="K17" s="3"/>
      <c r="L17" s="3"/>
      <c r="M17" s="3"/>
    </row>
    <row r="18" spans="1:13" ht="30" x14ac:dyDescent="0.25">
      <c r="A18" s="32"/>
      <c r="B18" s="33"/>
      <c r="C18" s="33"/>
      <c r="D18" s="34"/>
      <c r="E18" s="35"/>
      <c r="F18" s="35"/>
      <c r="G18" s="4" t="s">
        <v>11</v>
      </c>
      <c r="H18" s="4"/>
      <c r="I18" s="4" t="s">
        <v>142</v>
      </c>
      <c r="J18" s="145" t="s">
        <v>140</v>
      </c>
      <c r="K18" s="135" t="s">
        <v>159</v>
      </c>
      <c r="L18" s="4" t="s">
        <v>46</v>
      </c>
      <c r="M18" s="4" t="s">
        <v>160</v>
      </c>
    </row>
    <row r="19" spans="1:13" ht="15.75" customHeight="1" x14ac:dyDescent="0.25">
      <c r="A19" s="157" t="s">
        <v>7</v>
      </c>
      <c r="B19" s="158"/>
      <c r="C19" s="158"/>
      <c r="D19" s="158"/>
      <c r="E19" s="159"/>
      <c r="F19" s="56"/>
      <c r="G19" s="37"/>
      <c r="H19" s="37"/>
      <c r="I19" s="37"/>
      <c r="J19" s="37"/>
      <c r="K19" s="37"/>
      <c r="L19" s="37"/>
      <c r="M19" s="37"/>
    </row>
    <row r="20" spans="1:13" ht="15" customHeight="1" x14ac:dyDescent="0.25">
      <c r="A20" s="157" t="s">
        <v>8</v>
      </c>
      <c r="B20" s="158"/>
      <c r="C20" s="158"/>
      <c r="D20" s="158"/>
      <c r="E20" s="158"/>
      <c r="F20" s="52"/>
      <c r="G20" s="37"/>
      <c r="H20" s="37"/>
      <c r="I20" s="37"/>
      <c r="J20" s="37"/>
      <c r="K20" s="37"/>
      <c r="L20" s="37"/>
      <c r="M20" s="37"/>
    </row>
    <row r="21" spans="1:13" ht="15" customHeight="1" x14ac:dyDescent="0.25">
      <c r="A21" s="160" t="s">
        <v>9</v>
      </c>
      <c r="B21" s="161"/>
      <c r="C21" s="161"/>
      <c r="D21" s="161"/>
      <c r="E21" s="161"/>
      <c r="F21" s="57"/>
      <c r="G21" s="36">
        <v>0</v>
      </c>
      <c r="H21" s="36"/>
      <c r="I21" s="36">
        <v>0</v>
      </c>
      <c r="J21" s="36"/>
      <c r="K21" s="36"/>
      <c r="L21" s="36">
        <v>0</v>
      </c>
      <c r="M21" s="36">
        <v>0</v>
      </c>
    </row>
    <row r="22" spans="1:13" ht="18" x14ac:dyDescent="0.25">
      <c r="A22" s="26"/>
      <c r="B22" s="9"/>
      <c r="C22" s="9"/>
      <c r="D22" s="9"/>
      <c r="E22" s="9"/>
      <c r="F22" s="9"/>
      <c r="G22" s="9"/>
      <c r="H22" s="9"/>
      <c r="I22" s="9"/>
      <c r="J22" s="3"/>
      <c r="K22" s="3"/>
      <c r="L22" s="3"/>
      <c r="M22" s="3"/>
    </row>
    <row r="23" spans="1:13" ht="18" customHeight="1" x14ac:dyDescent="0.25">
      <c r="A23" s="148" t="s">
        <v>48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</row>
    <row r="24" spans="1:13" ht="18" x14ac:dyDescent="0.25">
      <c r="A24" s="26"/>
      <c r="B24" s="9"/>
      <c r="C24" s="9"/>
      <c r="D24" s="9"/>
      <c r="E24" s="9"/>
      <c r="F24" s="9"/>
      <c r="G24" s="9"/>
      <c r="H24" s="9"/>
      <c r="I24" s="9"/>
      <c r="J24" s="3"/>
      <c r="K24" s="3"/>
      <c r="L24" s="3"/>
      <c r="M24" s="3"/>
    </row>
    <row r="25" spans="1:13" ht="30" x14ac:dyDescent="0.25">
      <c r="A25" s="32"/>
      <c r="B25" s="33"/>
      <c r="C25" s="33"/>
      <c r="D25" s="34"/>
      <c r="E25" s="35"/>
      <c r="F25" s="35"/>
      <c r="G25" s="4" t="s">
        <v>11</v>
      </c>
      <c r="H25" s="4"/>
      <c r="I25" s="4" t="s">
        <v>142</v>
      </c>
      <c r="J25" s="135" t="s">
        <v>140</v>
      </c>
      <c r="K25" s="135" t="s">
        <v>159</v>
      </c>
      <c r="L25" s="4" t="s">
        <v>46</v>
      </c>
      <c r="M25" s="4" t="s">
        <v>160</v>
      </c>
    </row>
    <row r="26" spans="1:13" ht="15" customHeight="1" x14ac:dyDescent="0.25">
      <c r="A26" s="151" t="s">
        <v>41</v>
      </c>
      <c r="B26" s="152"/>
      <c r="C26" s="152"/>
      <c r="D26" s="152"/>
      <c r="E26" s="153"/>
      <c r="F26" s="53"/>
      <c r="G26" s="39"/>
      <c r="H26" s="39"/>
      <c r="I26" s="39"/>
      <c r="J26" s="39"/>
      <c r="K26" s="39"/>
      <c r="L26" s="39"/>
      <c r="M26" s="40"/>
    </row>
    <row r="27" spans="1:13" ht="30" customHeight="1" x14ac:dyDescent="0.25">
      <c r="A27" s="154" t="s">
        <v>6</v>
      </c>
      <c r="B27" s="155"/>
      <c r="C27" s="155"/>
      <c r="D27" s="155"/>
      <c r="E27" s="156"/>
      <c r="F27" s="54"/>
      <c r="G27" s="41"/>
      <c r="H27" s="41"/>
      <c r="I27" s="41"/>
      <c r="J27" s="139">
        <v>1784.06</v>
      </c>
      <c r="K27" s="139"/>
      <c r="L27" s="41"/>
      <c r="M27" s="38"/>
    </row>
    <row r="30" spans="1:13" ht="15" customHeight="1" x14ac:dyDescent="0.25">
      <c r="A30" s="149" t="s">
        <v>10</v>
      </c>
      <c r="B30" s="150"/>
      <c r="C30" s="150"/>
      <c r="D30" s="150"/>
      <c r="E30" s="150"/>
      <c r="F30" s="122"/>
      <c r="G30" s="37"/>
      <c r="H30" s="37"/>
      <c r="I30" s="37">
        <v>0</v>
      </c>
      <c r="J30" s="37"/>
      <c r="K30" s="37"/>
      <c r="L30" s="37">
        <v>0</v>
      </c>
      <c r="M30" s="37">
        <v>0</v>
      </c>
    </row>
    <row r="31" spans="1:13" ht="11.25" customHeight="1" x14ac:dyDescent="0.25">
      <c r="A31" s="21"/>
      <c r="B31" s="22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</row>
    <row r="32" spans="1:13" ht="29.25" customHeight="1" x14ac:dyDescent="0.25">
      <c r="A32" s="147" t="s">
        <v>49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</row>
    <row r="33" spans="1:13" ht="8.25" customHeight="1" x14ac:dyDescent="0.25"/>
    <row r="34" spans="1:13" ht="15" customHeight="1" x14ac:dyDescent="0.25">
      <c r="A34" s="147" t="s">
        <v>43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</row>
    <row r="35" spans="1:13" ht="8.25" customHeight="1" x14ac:dyDescent="0.25"/>
    <row r="36" spans="1:13" ht="29.25" customHeight="1" x14ac:dyDescent="0.25">
      <c r="A36" s="147" t="s">
        <v>44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</sheetData>
  <mergeCells count="22">
    <mergeCell ref="A12:E12"/>
    <mergeCell ref="A5:M5"/>
    <mergeCell ref="A16:M16"/>
    <mergeCell ref="A1:M1"/>
    <mergeCell ref="A3:M3"/>
    <mergeCell ref="A8:E8"/>
    <mergeCell ref="A9:E9"/>
    <mergeCell ref="A10:E10"/>
    <mergeCell ref="H7:I7"/>
    <mergeCell ref="F7:G7"/>
    <mergeCell ref="A19:E19"/>
    <mergeCell ref="A20:E20"/>
    <mergeCell ref="A21:E21"/>
    <mergeCell ref="A13:E13"/>
    <mergeCell ref="A14:E14"/>
    <mergeCell ref="A36:M36"/>
    <mergeCell ref="A23:M23"/>
    <mergeCell ref="A32:M32"/>
    <mergeCell ref="A30:E30"/>
    <mergeCell ref="A34:M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workbookViewId="0">
      <selection activeCell="H44" sqref="H4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0" width="25.28515625" customWidth="1"/>
  </cols>
  <sheetData>
    <row r="1" spans="1:10" ht="42" customHeight="1" x14ac:dyDescent="0.25">
      <c r="A1" s="148" t="s">
        <v>161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48" t="s">
        <v>31</v>
      </c>
      <c r="B3" s="148"/>
      <c r="C3" s="148"/>
      <c r="D3" s="148"/>
      <c r="E3" s="148"/>
      <c r="F3" s="148"/>
      <c r="G3" s="148"/>
      <c r="H3" s="148"/>
      <c r="I3" s="174"/>
      <c r="J3" s="174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48" t="s">
        <v>13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8" x14ac:dyDescent="0.25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 ht="15.75" x14ac:dyDescent="0.25">
      <c r="A7" s="148" t="s">
        <v>1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18" x14ac:dyDescent="0.25">
      <c r="A8" s="5"/>
      <c r="B8" s="5"/>
      <c r="C8" s="5"/>
      <c r="D8" s="5"/>
      <c r="E8" s="5"/>
      <c r="F8" s="5"/>
      <c r="G8" s="5"/>
      <c r="H8" s="5"/>
      <c r="I8" s="6"/>
      <c r="J8" s="6"/>
    </row>
    <row r="9" spans="1:10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4" t="s">
        <v>11</v>
      </c>
      <c r="F9" s="25" t="s">
        <v>142</v>
      </c>
      <c r="G9" s="25" t="s">
        <v>140</v>
      </c>
      <c r="H9" s="25" t="s">
        <v>159</v>
      </c>
      <c r="I9" s="25" t="s">
        <v>46</v>
      </c>
      <c r="J9" s="25" t="s">
        <v>160</v>
      </c>
    </row>
    <row r="10" spans="1:10" ht="15.75" x14ac:dyDescent="0.25">
      <c r="A10" s="74"/>
      <c r="B10" s="75"/>
      <c r="C10" s="75"/>
      <c r="D10" s="75" t="s">
        <v>67</v>
      </c>
      <c r="E10" s="76">
        <f>E11</f>
        <v>131591.88</v>
      </c>
      <c r="F10" s="77">
        <f>SUM(F11,F21)</f>
        <v>142670.85</v>
      </c>
      <c r="G10" s="77">
        <v>193503</v>
      </c>
      <c r="H10" s="77">
        <v>447509</v>
      </c>
      <c r="I10" s="77">
        <f>I11</f>
        <v>244786</v>
      </c>
      <c r="J10" s="77">
        <f>J11</f>
        <v>246416</v>
      </c>
    </row>
    <row r="11" spans="1:10" ht="15.75" customHeight="1" x14ac:dyDescent="0.25">
      <c r="A11" s="13">
        <v>6</v>
      </c>
      <c r="B11" s="13"/>
      <c r="C11" s="13"/>
      <c r="D11" s="13" t="s">
        <v>17</v>
      </c>
      <c r="E11" s="46">
        <f>SUM(E12,E14,E16,E19)</f>
        <v>131591.88</v>
      </c>
      <c r="F11" s="48">
        <f>SUM(F12,F14,F16,F19)</f>
        <v>142670.85</v>
      </c>
      <c r="G11" s="48">
        <f>SUM(G12,G16,G19)</f>
        <v>193503</v>
      </c>
      <c r="H11" s="48">
        <f>SUM(H12,H16,H19)</f>
        <v>447509</v>
      </c>
      <c r="I11" s="48">
        <f>SUM(I12,I16,I19)</f>
        <v>244786</v>
      </c>
      <c r="J11" s="48">
        <f>SUM(J12,J16,J19)</f>
        <v>246416</v>
      </c>
    </row>
    <row r="12" spans="1:10" ht="36.75" customHeight="1" x14ac:dyDescent="0.25">
      <c r="A12" s="17"/>
      <c r="B12" s="17">
        <v>63</v>
      </c>
      <c r="C12" s="17"/>
      <c r="D12" s="17" t="s">
        <v>125</v>
      </c>
      <c r="E12" s="45">
        <v>12874.11</v>
      </c>
      <c r="F12" s="47">
        <v>10814.75</v>
      </c>
      <c r="G12" s="47">
        <v>19405</v>
      </c>
      <c r="H12" s="47">
        <v>22685</v>
      </c>
      <c r="I12" s="47">
        <v>12000</v>
      </c>
      <c r="J12" s="47">
        <v>12000</v>
      </c>
    </row>
    <row r="13" spans="1:10" ht="15.75" customHeight="1" x14ac:dyDescent="0.25">
      <c r="A13" s="17"/>
      <c r="B13" s="17"/>
      <c r="C13" s="17" t="s">
        <v>128</v>
      </c>
      <c r="D13" s="17" t="s">
        <v>129</v>
      </c>
      <c r="E13" s="45">
        <v>12874.11</v>
      </c>
      <c r="F13" s="47">
        <v>10814.75</v>
      </c>
      <c r="G13" s="47">
        <v>19405</v>
      </c>
      <c r="H13" s="47">
        <v>22685</v>
      </c>
      <c r="I13" s="47">
        <v>12000</v>
      </c>
      <c r="J13" s="47">
        <v>12000</v>
      </c>
    </row>
    <row r="14" spans="1:10" ht="15.75" customHeight="1" x14ac:dyDescent="0.25">
      <c r="A14" s="13"/>
      <c r="B14" s="17">
        <v>64</v>
      </c>
      <c r="C14" s="13"/>
      <c r="D14" s="17" t="s">
        <v>53</v>
      </c>
      <c r="E14" s="45">
        <v>6.21</v>
      </c>
      <c r="F14" s="47">
        <v>7.08</v>
      </c>
      <c r="G14" s="47"/>
      <c r="H14" s="47"/>
      <c r="I14" s="47"/>
      <c r="J14" s="47"/>
    </row>
    <row r="15" spans="1:10" ht="15.75" customHeight="1" x14ac:dyDescent="0.25">
      <c r="A15" s="13"/>
      <c r="B15" s="13"/>
      <c r="C15" s="17" t="s">
        <v>58</v>
      </c>
      <c r="D15" s="15" t="s">
        <v>51</v>
      </c>
      <c r="E15" s="45">
        <v>6.21</v>
      </c>
      <c r="F15" s="47">
        <v>7.08</v>
      </c>
      <c r="G15" s="47"/>
      <c r="H15" s="47"/>
      <c r="I15" s="47"/>
      <c r="J15" s="47"/>
    </row>
    <row r="16" spans="1:10" ht="51" customHeight="1" x14ac:dyDescent="0.25">
      <c r="A16" s="14"/>
      <c r="B16" s="14">
        <v>66</v>
      </c>
      <c r="C16" s="15"/>
      <c r="D16" s="19" t="s">
        <v>52</v>
      </c>
      <c r="E16" s="45">
        <v>5798.66</v>
      </c>
      <c r="F16" s="47">
        <v>5901.04</v>
      </c>
      <c r="G16" s="47">
        <v>5710</v>
      </c>
      <c r="H16" s="47">
        <v>6988</v>
      </c>
      <c r="I16" s="47">
        <v>6835</v>
      </c>
      <c r="J16" s="47">
        <v>6940</v>
      </c>
    </row>
    <row r="17" spans="1:10" x14ac:dyDescent="0.25">
      <c r="A17" s="14"/>
      <c r="B17" s="29"/>
      <c r="C17" s="15" t="s">
        <v>58</v>
      </c>
      <c r="D17" s="15" t="s">
        <v>51</v>
      </c>
      <c r="E17" s="45">
        <v>5798.66</v>
      </c>
      <c r="F17" s="47">
        <v>5768.32</v>
      </c>
      <c r="G17" s="47">
        <v>5710</v>
      </c>
      <c r="H17" s="47">
        <v>6988</v>
      </c>
      <c r="I17" s="47">
        <v>6835</v>
      </c>
      <c r="J17" s="47">
        <v>6940</v>
      </c>
    </row>
    <row r="18" spans="1:10" x14ac:dyDescent="0.25">
      <c r="A18" s="14"/>
      <c r="B18" s="29"/>
      <c r="C18" s="15" t="s">
        <v>143</v>
      </c>
      <c r="D18" s="15" t="s">
        <v>144</v>
      </c>
      <c r="E18" s="45"/>
      <c r="F18" s="47">
        <v>132.72</v>
      </c>
      <c r="G18" s="47"/>
      <c r="H18" s="47"/>
      <c r="I18" s="47"/>
      <c r="J18" s="47"/>
    </row>
    <row r="19" spans="1:10" ht="38.25" x14ac:dyDescent="0.25">
      <c r="A19" s="14"/>
      <c r="B19" s="14">
        <v>67</v>
      </c>
      <c r="C19" s="15"/>
      <c r="D19" s="17" t="s">
        <v>47</v>
      </c>
      <c r="E19" s="45">
        <v>112912.9</v>
      </c>
      <c r="F19" s="47">
        <v>125947.98</v>
      </c>
      <c r="G19" s="47">
        <v>168388</v>
      </c>
      <c r="H19" s="47">
        <v>417836</v>
      </c>
      <c r="I19" s="47">
        <v>225951</v>
      </c>
      <c r="J19" s="47">
        <v>227476</v>
      </c>
    </row>
    <row r="20" spans="1:10" x14ac:dyDescent="0.25">
      <c r="A20" s="14"/>
      <c r="B20" s="14"/>
      <c r="C20" s="15" t="s">
        <v>57</v>
      </c>
      <c r="D20" s="19" t="s">
        <v>18</v>
      </c>
      <c r="E20" s="45">
        <v>112912.9</v>
      </c>
      <c r="F20" s="47">
        <v>125947.98</v>
      </c>
      <c r="G20" s="47">
        <v>168388</v>
      </c>
      <c r="H20" s="47">
        <v>417836</v>
      </c>
      <c r="I20" s="47">
        <v>225951</v>
      </c>
      <c r="J20" s="47">
        <v>227476</v>
      </c>
    </row>
    <row r="21" spans="1:10" x14ac:dyDescent="0.25">
      <c r="A21" s="13">
        <v>9</v>
      </c>
      <c r="B21" s="17"/>
      <c r="C21" s="15"/>
      <c r="D21" s="15" t="s">
        <v>64</v>
      </c>
      <c r="E21" s="45"/>
      <c r="F21" s="48"/>
      <c r="G21" s="47">
        <v>1784.06</v>
      </c>
      <c r="H21" s="47"/>
      <c r="I21" s="47"/>
      <c r="J21" s="49"/>
    </row>
    <row r="22" spans="1:10" x14ac:dyDescent="0.25">
      <c r="A22" s="17"/>
      <c r="B22" s="17">
        <v>92</v>
      </c>
      <c r="C22" s="15"/>
      <c r="D22" s="15" t="s">
        <v>65</v>
      </c>
      <c r="E22" s="45"/>
      <c r="F22" s="47"/>
      <c r="G22" s="47">
        <v>1784.06</v>
      </c>
      <c r="H22" s="47"/>
      <c r="I22" s="47"/>
      <c r="J22" s="49"/>
    </row>
    <row r="23" spans="1:10" ht="25.5" x14ac:dyDescent="0.25">
      <c r="A23" s="17"/>
      <c r="B23" s="17"/>
      <c r="C23" s="15">
        <v>92</v>
      </c>
      <c r="D23" s="19" t="s">
        <v>66</v>
      </c>
      <c r="E23" s="45"/>
      <c r="F23" s="47"/>
      <c r="G23" s="47">
        <v>1784.06</v>
      </c>
      <c r="H23" s="47"/>
      <c r="I23" s="47"/>
      <c r="J23" s="49"/>
    </row>
    <row r="24" spans="1:10" ht="15.75" x14ac:dyDescent="0.25">
      <c r="A24" s="148" t="s">
        <v>19</v>
      </c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ht="18" x14ac:dyDescent="0.2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0" ht="25.5" x14ac:dyDescent="0.25">
      <c r="A26" s="25" t="s">
        <v>14</v>
      </c>
      <c r="B26" s="24" t="s">
        <v>15</v>
      </c>
      <c r="C26" s="24" t="s">
        <v>16</v>
      </c>
      <c r="D26" s="24" t="s">
        <v>20</v>
      </c>
      <c r="E26" s="24" t="s">
        <v>11</v>
      </c>
      <c r="F26" s="25" t="s">
        <v>142</v>
      </c>
      <c r="G26" s="25" t="s">
        <v>140</v>
      </c>
      <c r="H26" s="25" t="s">
        <v>159</v>
      </c>
      <c r="I26" s="25" t="s">
        <v>46</v>
      </c>
      <c r="J26" s="25" t="s">
        <v>160</v>
      </c>
    </row>
    <row r="27" spans="1:10" ht="15.75" x14ac:dyDescent="0.25">
      <c r="A27" s="78"/>
      <c r="B27" s="79"/>
      <c r="C27" s="79"/>
      <c r="D27" s="79" t="s">
        <v>3</v>
      </c>
      <c r="E27" s="80">
        <f t="shared" ref="E27:J27" si="0">SUM(E28,E39)</f>
        <v>131080.67000000001</v>
      </c>
      <c r="F27" s="81">
        <f t="shared" si="0"/>
        <v>144795.86000000002</v>
      </c>
      <c r="G27" s="81">
        <f t="shared" si="0"/>
        <v>195287.06</v>
      </c>
      <c r="H27" s="81">
        <f t="shared" si="0"/>
        <v>447509</v>
      </c>
      <c r="I27" s="81">
        <f t="shared" si="0"/>
        <v>244786</v>
      </c>
      <c r="J27" s="81">
        <f t="shared" si="0"/>
        <v>246416</v>
      </c>
    </row>
    <row r="28" spans="1:10" ht="15.75" customHeight="1" x14ac:dyDescent="0.25">
      <c r="A28" s="13">
        <v>3</v>
      </c>
      <c r="B28" s="13"/>
      <c r="C28" s="13"/>
      <c r="D28" s="13" t="s">
        <v>21</v>
      </c>
      <c r="E28" s="46">
        <f t="shared" ref="E28:J28" si="1">SUM(E29,E31,E37)</f>
        <v>108687.53</v>
      </c>
      <c r="F28" s="48">
        <f t="shared" si="1"/>
        <v>128153.27</v>
      </c>
      <c r="G28" s="48">
        <f t="shared" si="1"/>
        <v>170316.06</v>
      </c>
      <c r="H28" s="48">
        <f t="shared" si="1"/>
        <v>183409</v>
      </c>
      <c r="I28" s="48">
        <f t="shared" si="1"/>
        <v>227986</v>
      </c>
      <c r="J28" s="48">
        <f t="shared" si="1"/>
        <v>229616</v>
      </c>
    </row>
    <row r="29" spans="1:10" ht="15.75" customHeight="1" x14ac:dyDescent="0.25">
      <c r="A29" s="13"/>
      <c r="B29" s="13">
        <v>31</v>
      </c>
      <c r="C29" s="17"/>
      <c r="D29" s="13" t="s">
        <v>22</v>
      </c>
      <c r="E29" s="46">
        <v>88082.76</v>
      </c>
      <c r="F29" s="48">
        <v>103597.13</v>
      </c>
      <c r="G29" s="48">
        <v>138617</v>
      </c>
      <c r="H29" s="48">
        <v>135268</v>
      </c>
      <c r="I29" s="48">
        <v>188931</v>
      </c>
      <c r="J29" s="48">
        <v>189876</v>
      </c>
    </row>
    <row r="30" spans="1:10" x14ac:dyDescent="0.25">
      <c r="A30" s="14"/>
      <c r="B30" s="14"/>
      <c r="C30" s="15" t="s">
        <v>57</v>
      </c>
      <c r="D30" s="15" t="s">
        <v>18</v>
      </c>
      <c r="E30" s="45">
        <v>88082.76</v>
      </c>
      <c r="F30" s="47">
        <v>103597.13</v>
      </c>
      <c r="G30" s="47">
        <v>138617</v>
      </c>
      <c r="H30" s="47">
        <v>135268</v>
      </c>
      <c r="I30" s="47">
        <v>188931</v>
      </c>
      <c r="J30" s="47">
        <v>189876</v>
      </c>
    </row>
    <row r="31" spans="1:10" x14ac:dyDescent="0.25">
      <c r="A31" s="14"/>
      <c r="B31" s="29">
        <v>32</v>
      </c>
      <c r="C31" s="15"/>
      <c r="D31" s="29" t="s">
        <v>34</v>
      </c>
      <c r="E31" s="46">
        <f>SUM(E32,E33,E34,E35,E36)</f>
        <v>20087.88</v>
      </c>
      <c r="F31" s="48">
        <f>SUM(F32,F33,F34,F35,F36)</f>
        <v>23981.899999999998</v>
      </c>
      <c r="G31" s="48">
        <f>SUM(G32,G33,G34,G35,G36)</f>
        <v>30968.06</v>
      </c>
      <c r="H31" s="48">
        <f>SUM(H32,H33,H34,H35,H36)</f>
        <v>47410</v>
      </c>
      <c r="I31" s="48">
        <f>SUM(I32,I33,I34,I35,I36)</f>
        <v>38320</v>
      </c>
      <c r="J31" s="48">
        <f>SUM(J32,J33,J34,J35)</f>
        <v>39000</v>
      </c>
    </row>
    <row r="32" spans="1:10" x14ac:dyDescent="0.25">
      <c r="A32" s="14"/>
      <c r="B32" s="29"/>
      <c r="C32" s="15" t="s">
        <v>57</v>
      </c>
      <c r="D32" s="14" t="s">
        <v>18</v>
      </c>
      <c r="E32" s="45">
        <v>14558.67</v>
      </c>
      <c r="F32" s="47">
        <v>14995.94</v>
      </c>
      <c r="G32" s="47">
        <v>20091</v>
      </c>
      <c r="H32" s="47">
        <v>27209</v>
      </c>
      <c r="I32" s="47">
        <v>28000</v>
      </c>
      <c r="J32" s="47">
        <v>28500</v>
      </c>
    </row>
    <row r="33" spans="1:10" x14ac:dyDescent="0.25">
      <c r="A33" s="14"/>
      <c r="B33" s="29"/>
      <c r="C33" s="15" t="s">
        <v>58</v>
      </c>
      <c r="D33" s="15" t="s">
        <v>51</v>
      </c>
      <c r="E33" s="45">
        <v>4004.87</v>
      </c>
      <c r="F33" s="47">
        <v>4984.09</v>
      </c>
      <c r="G33" s="47">
        <v>4979</v>
      </c>
      <c r="H33" s="47">
        <v>5762</v>
      </c>
      <c r="I33" s="47">
        <v>5800</v>
      </c>
      <c r="J33" s="47">
        <v>5900</v>
      </c>
    </row>
    <row r="34" spans="1:10" x14ac:dyDescent="0.25">
      <c r="A34" s="14"/>
      <c r="B34" s="29"/>
      <c r="C34" s="15" t="s">
        <v>126</v>
      </c>
      <c r="D34" s="50" t="s">
        <v>127</v>
      </c>
      <c r="E34" s="45">
        <v>0</v>
      </c>
      <c r="F34" s="47">
        <v>1997.75</v>
      </c>
      <c r="G34" s="47">
        <v>2256</v>
      </c>
      <c r="H34" s="47">
        <v>2256</v>
      </c>
      <c r="I34" s="47">
        <v>2520</v>
      </c>
      <c r="J34" s="47">
        <v>2600</v>
      </c>
    </row>
    <row r="35" spans="1:10" x14ac:dyDescent="0.25">
      <c r="A35" s="14"/>
      <c r="B35" s="29"/>
      <c r="C35" s="15" t="s">
        <v>128</v>
      </c>
      <c r="D35" s="15" t="s">
        <v>129</v>
      </c>
      <c r="E35" s="45">
        <v>1524.34</v>
      </c>
      <c r="F35" s="47">
        <v>2004.12</v>
      </c>
      <c r="G35" s="47">
        <v>1858</v>
      </c>
      <c r="H35" s="47">
        <v>12183</v>
      </c>
      <c r="I35" s="47">
        <v>2000</v>
      </c>
      <c r="J35" s="47">
        <v>2000</v>
      </c>
    </row>
    <row r="36" spans="1:10" ht="24.75" customHeight="1" x14ac:dyDescent="0.25">
      <c r="A36" s="14"/>
      <c r="B36" s="29"/>
      <c r="C36" s="15" t="s">
        <v>60</v>
      </c>
      <c r="D36" s="19" t="s">
        <v>55</v>
      </c>
      <c r="E36" s="45">
        <v>0</v>
      </c>
      <c r="F36" s="47"/>
      <c r="G36" s="47">
        <v>1784.06</v>
      </c>
      <c r="H36" s="47"/>
      <c r="I36" s="47"/>
      <c r="J36" s="47"/>
    </row>
    <row r="37" spans="1:10" ht="16.5" customHeight="1" x14ac:dyDescent="0.25">
      <c r="A37" s="14"/>
      <c r="B37" s="29">
        <v>34</v>
      </c>
      <c r="C37" s="15"/>
      <c r="D37" s="51" t="s">
        <v>56</v>
      </c>
      <c r="E37" s="46">
        <v>516.89</v>
      </c>
      <c r="F37" s="48">
        <v>574.24</v>
      </c>
      <c r="G37" s="48">
        <v>731</v>
      </c>
      <c r="H37" s="48">
        <v>731</v>
      </c>
      <c r="I37" s="48">
        <v>735</v>
      </c>
      <c r="J37" s="48">
        <v>740</v>
      </c>
    </row>
    <row r="38" spans="1:10" ht="17.25" customHeight="1" x14ac:dyDescent="0.25">
      <c r="A38" s="14"/>
      <c r="B38" s="29"/>
      <c r="C38" s="15" t="s">
        <v>58</v>
      </c>
      <c r="D38" s="15" t="s">
        <v>51</v>
      </c>
      <c r="E38" s="45">
        <v>516.89</v>
      </c>
      <c r="F38" s="47">
        <v>574.24</v>
      </c>
      <c r="G38" s="47">
        <v>731</v>
      </c>
      <c r="H38" s="47">
        <v>731</v>
      </c>
      <c r="I38" s="47">
        <v>735</v>
      </c>
      <c r="J38" s="47">
        <v>740</v>
      </c>
    </row>
    <row r="39" spans="1:10" s="116" customFormat="1" ht="29.25" customHeight="1" x14ac:dyDescent="0.25">
      <c r="A39" s="29">
        <v>4</v>
      </c>
      <c r="B39" s="29"/>
      <c r="C39" s="121"/>
      <c r="D39" s="121" t="s">
        <v>23</v>
      </c>
      <c r="E39" s="46">
        <f>SUM(E40,E44)</f>
        <v>22393.140000000003</v>
      </c>
      <c r="F39" s="48">
        <v>16642.59</v>
      </c>
      <c r="G39" s="48">
        <v>24971</v>
      </c>
      <c r="H39" s="48">
        <f>SUM(H40,H44)</f>
        <v>264100</v>
      </c>
      <c r="I39" s="48">
        <v>16800</v>
      </c>
      <c r="J39" s="48">
        <v>16800</v>
      </c>
    </row>
    <row r="40" spans="1:10" s="116" customFormat="1" ht="29.25" customHeight="1" x14ac:dyDescent="0.25">
      <c r="A40" s="29"/>
      <c r="B40" s="29">
        <v>41</v>
      </c>
      <c r="C40" s="121"/>
      <c r="D40" s="121" t="s">
        <v>163</v>
      </c>
      <c r="E40" s="46"/>
      <c r="F40" s="48"/>
      <c r="G40" s="48"/>
      <c r="H40" s="48">
        <f>SUM(H41,H42,H43)</f>
        <v>247162</v>
      </c>
      <c r="I40" s="48"/>
      <c r="J40" s="48"/>
    </row>
    <row r="41" spans="1:10" x14ac:dyDescent="0.25">
      <c r="A41" s="14"/>
      <c r="B41" s="29"/>
      <c r="C41" s="15" t="s">
        <v>57</v>
      </c>
      <c r="D41" s="14" t="s">
        <v>18</v>
      </c>
      <c r="E41" s="45"/>
      <c r="F41" s="47"/>
      <c r="G41" s="47"/>
      <c r="H41" s="47">
        <v>247000</v>
      </c>
      <c r="I41" s="47"/>
      <c r="J41" s="47"/>
    </row>
    <row r="42" spans="1:10" x14ac:dyDescent="0.25">
      <c r="A42" s="14"/>
      <c r="B42" s="29"/>
      <c r="C42" s="15" t="s">
        <v>58</v>
      </c>
      <c r="D42" s="15" t="s">
        <v>51</v>
      </c>
      <c r="E42" s="45"/>
      <c r="F42" s="47"/>
      <c r="G42" s="47"/>
      <c r="H42" s="47">
        <v>162</v>
      </c>
      <c r="I42" s="47"/>
      <c r="J42" s="47"/>
    </row>
    <row r="43" spans="1:10" x14ac:dyDescent="0.25">
      <c r="A43" s="14"/>
      <c r="B43" s="29"/>
      <c r="C43" s="15" t="s">
        <v>128</v>
      </c>
      <c r="D43" s="15" t="s">
        <v>129</v>
      </c>
      <c r="E43" s="45"/>
      <c r="F43" s="47"/>
      <c r="G43" s="47"/>
      <c r="H43" s="47"/>
      <c r="I43" s="47"/>
      <c r="J43" s="47"/>
    </row>
    <row r="44" spans="1:10" ht="25.5" x14ac:dyDescent="0.25">
      <c r="A44" s="16"/>
      <c r="B44" s="16">
        <v>42</v>
      </c>
      <c r="C44" s="16"/>
      <c r="D44" s="27" t="s">
        <v>130</v>
      </c>
      <c r="E44" s="46">
        <f>SUM(E45,E46,E47,E48)</f>
        <v>22393.140000000003</v>
      </c>
      <c r="F44" s="48">
        <f>SUM(F45,F46,F47,F48)</f>
        <v>16642.59</v>
      </c>
      <c r="G44" s="48">
        <f>SUM(G49,G50,G51)</f>
        <v>0</v>
      </c>
      <c r="H44" s="48">
        <f>SUM(H45,H46,H47,H48)</f>
        <v>16938</v>
      </c>
      <c r="I44" s="48">
        <f>SUM(I45,I46,I47,I48)</f>
        <v>16800</v>
      </c>
      <c r="J44" s="48">
        <f>SUM(J45,J46,J47,J48)</f>
        <v>16800</v>
      </c>
    </row>
    <row r="45" spans="1:10" x14ac:dyDescent="0.25">
      <c r="A45" s="17"/>
      <c r="B45" s="17"/>
      <c r="C45" s="17" t="s">
        <v>57</v>
      </c>
      <c r="D45" s="14" t="s">
        <v>18</v>
      </c>
      <c r="E45" s="45">
        <v>10827.2</v>
      </c>
      <c r="F45" s="47">
        <v>9166.42</v>
      </c>
      <c r="G45" s="47">
        <v>7424</v>
      </c>
      <c r="H45" s="47">
        <v>6103</v>
      </c>
      <c r="I45" s="47">
        <v>6500</v>
      </c>
      <c r="J45" s="49">
        <v>6500</v>
      </c>
    </row>
    <row r="46" spans="1:10" x14ac:dyDescent="0.25">
      <c r="A46" s="17"/>
      <c r="B46" s="17"/>
      <c r="C46" s="15" t="s">
        <v>128</v>
      </c>
      <c r="D46" s="15" t="s">
        <v>129</v>
      </c>
      <c r="E46" s="45">
        <v>11346.2</v>
      </c>
      <c r="F46" s="47">
        <v>7476.17</v>
      </c>
      <c r="G46" s="47">
        <v>17547</v>
      </c>
      <c r="H46" s="47">
        <v>10502</v>
      </c>
      <c r="I46" s="47">
        <v>10000</v>
      </c>
      <c r="J46" s="49">
        <v>10000</v>
      </c>
    </row>
    <row r="47" spans="1:10" x14ac:dyDescent="0.25">
      <c r="A47" s="17"/>
      <c r="B47" s="17"/>
      <c r="C47" s="15" t="s">
        <v>58</v>
      </c>
      <c r="D47" s="15" t="s">
        <v>51</v>
      </c>
      <c r="E47" s="45"/>
      <c r="F47" s="47"/>
      <c r="G47" s="47"/>
      <c r="H47" s="47">
        <v>333</v>
      </c>
      <c r="I47" s="47">
        <v>300</v>
      </c>
      <c r="J47" s="49">
        <v>300</v>
      </c>
    </row>
    <row r="48" spans="1:10" ht="25.5" x14ac:dyDescent="0.25">
      <c r="A48" s="17"/>
      <c r="B48" s="17"/>
      <c r="C48" s="15" t="s">
        <v>60</v>
      </c>
      <c r="D48" s="19" t="s">
        <v>66</v>
      </c>
      <c r="E48" s="45">
        <v>219.74</v>
      </c>
      <c r="F48" s="47">
        <v>0</v>
      </c>
      <c r="G48" s="47">
        <v>0</v>
      </c>
      <c r="H48" s="47">
        <v>0</v>
      </c>
      <c r="I48" s="47">
        <v>0</v>
      </c>
      <c r="J48" s="49">
        <v>0</v>
      </c>
    </row>
  </sheetData>
  <mergeCells count="5">
    <mergeCell ref="A7:J7"/>
    <mergeCell ref="A24:J24"/>
    <mergeCell ref="A1:J1"/>
    <mergeCell ref="A3:J3"/>
    <mergeCell ref="A5:J5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5"/>
  <sheetViews>
    <sheetView workbookViewId="0">
      <selection activeCell="E17" sqref="E17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7" ht="42" customHeight="1" x14ac:dyDescent="0.25">
      <c r="A1" s="148" t="s">
        <v>161</v>
      </c>
      <c r="B1" s="148"/>
      <c r="C1" s="148"/>
      <c r="D1" s="148"/>
      <c r="E1" s="148"/>
      <c r="F1" s="148"/>
      <c r="G1" s="148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148" t="s">
        <v>31</v>
      </c>
      <c r="B3" s="148"/>
      <c r="C3" s="148"/>
      <c r="D3" s="148"/>
      <c r="E3" s="148"/>
      <c r="F3" s="174"/>
      <c r="G3" s="174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148" t="s">
        <v>13</v>
      </c>
      <c r="B5" s="175"/>
      <c r="C5" s="175"/>
      <c r="D5" s="175"/>
      <c r="E5" s="175"/>
      <c r="F5" s="175"/>
      <c r="G5" s="175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15.75" x14ac:dyDescent="0.25">
      <c r="A7" s="148" t="s">
        <v>24</v>
      </c>
      <c r="B7" s="173"/>
      <c r="C7" s="173"/>
      <c r="D7" s="173"/>
      <c r="E7" s="173"/>
      <c r="F7" s="173"/>
      <c r="G7" s="173"/>
    </row>
    <row r="8" spans="1:7" ht="18" x14ac:dyDescent="0.25">
      <c r="A8" s="5"/>
      <c r="B8" s="5"/>
      <c r="C8" s="5"/>
      <c r="D8" s="5"/>
      <c r="E8" s="5"/>
      <c r="F8" s="6"/>
      <c r="G8" s="6"/>
    </row>
    <row r="9" spans="1:7" ht="25.5" x14ac:dyDescent="0.25">
      <c r="A9" s="25" t="s">
        <v>25</v>
      </c>
      <c r="B9" s="24" t="s">
        <v>11</v>
      </c>
      <c r="C9" s="25" t="s">
        <v>145</v>
      </c>
      <c r="D9" s="25" t="s">
        <v>140</v>
      </c>
      <c r="E9" s="25" t="s">
        <v>159</v>
      </c>
      <c r="F9" s="25" t="s">
        <v>46</v>
      </c>
      <c r="G9" s="25" t="s">
        <v>160</v>
      </c>
    </row>
    <row r="10" spans="1:7" ht="15.75" customHeight="1" x14ac:dyDescent="0.25">
      <c r="A10" s="58" t="s">
        <v>26</v>
      </c>
      <c r="B10" s="59">
        <v>131080.67000000001</v>
      </c>
      <c r="C10" s="60">
        <v>144795.85999999999</v>
      </c>
      <c r="D10" s="60">
        <v>195287.06</v>
      </c>
      <c r="E10" s="60">
        <v>447509</v>
      </c>
      <c r="F10" s="60">
        <v>244786</v>
      </c>
      <c r="G10" s="60">
        <v>246416</v>
      </c>
    </row>
    <row r="11" spans="1:7" ht="15.75" customHeight="1" x14ac:dyDescent="0.25">
      <c r="A11" s="13" t="s">
        <v>131</v>
      </c>
      <c r="B11" s="45">
        <v>131080.67000000001</v>
      </c>
      <c r="C11" s="47">
        <v>144795.85999999999</v>
      </c>
      <c r="D11" s="47">
        <v>195287.06</v>
      </c>
      <c r="E11" s="47">
        <v>447509</v>
      </c>
      <c r="F11" s="47">
        <v>244786</v>
      </c>
      <c r="G11" s="47">
        <v>246416</v>
      </c>
    </row>
    <row r="12" spans="1:7" x14ac:dyDescent="0.25">
      <c r="A12" s="19" t="s">
        <v>132</v>
      </c>
      <c r="B12" s="45">
        <v>131080.67000000001</v>
      </c>
      <c r="C12" s="47">
        <v>144795.85999999999</v>
      </c>
      <c r="D12" s="47">
        <v>195287.06</v>
      </c>
      <c r="E12" s="47">
        <v>447509</v>
      </c>
      <c r="F12" s="47">
        <v>244786</v>
      </c>
      <c r="G12" s="47">
        <v>246416</v>
      </c>
    </row>
    <row r="13" spans="1:7" x14ac:dyDescent="0.25">
      <c r="A13" s="18"/>
      <c r="B13" s="10"/>
      <c r="C13" s="11"/>
      <c r="D13" s="11"/>
      <c r="E13" s="11"/>
      <c r="F13" s="11"/>
      <c r="G13" s="11"/>
    </row>
    <row r="14" spans="1:7" x14ac:dyDescent="0.25">
      <c r="A14" s="13"/>
      <c r="B14" s="10"/>
      <c r="C14" s="11"/>
      <c r="D14" s="11"/>
      <c r="E14" s="11"/>
      <c r="F14" s="11"/>
      <c r="G14" s="12"/>
    </row>
    <row r="15" spans="1:7" x14ac:dyDescent="0.25">
      <c r="A15" s="20"/>
      <c r="B15" s="10"/>
      <c r="C15" s="11"/>
      <c r="D15" s="11"/>
      <c r="E15" s="11"/>
      <c r="F15" s="11"/>
      <c r="G15" s="12"/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tabSelected="1" workbookViewId="0">
      <selection activeCell="E20" sqref="E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10" width="25.28515625" customWidth="1"/>
  </cols>
  <sheetData>
    <row r="1" spans="1:10" ht="42" customHeight="1" x14ac:dyDescent="0.25">
      <c r="A1" s="148" t="s">
        <v>161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48" t="s">
        <v>31</v>
      </c>
      <c r="B3" s="148"/>
      <c r="C3" s="148"/>
      <c r="D3" s="148"/>
      <c r="E3" s="148"/>
      <c r="F3" s="148"/>
      <c r="G3" s="148"/>
      <c r="H3" s="148"/>
      <c r="I3" s="174"/>
      <c r="J3" s="174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48" t="s">
        <v>27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8" x14ac:dyDescent="0.25">
      <c r="A6" s="5"/>
      <c r="B6" s="5"/>
      <c r="C6" s="5"/>
      <c r="D6" s="5"/>
      <c r="E6" s="5"/>
      <c r="F6" s="5"/>
      <c r="G6" s="5"/>
      <c r="H6" s="5"/>
      <c r="I6" s="6"/>
      <c r="J6" s="6"/>
    </row>
    <row r="7" spans="1:10" ht="25.5" x14ac:dyDescent="0.25">
      <c r="A7" s="25" t="s">
        <v>14</v>
      </c>
      <c r="B7" s="24" t="s">
        <v>15</v>
      </c>
      <c r="C7" s="24" t="s">
        <v>16</v>
      </c>
      <c r="D7" s="24" t="s">
        <v>50</v>
      </c>
      <c r="E7" s="24" t="s">
        <v>11</v>
      </c>
      <c r="F7" s="25" t="s">
        <v>142</v>
      </c>
      <c r="G7" s="25" t="s">
        <v>45</v>
      </c>
      <c r="H7" s="25" t="s">
        <v>159</v>
      </c>
      <c r="I7" s="25" t="s">
        <v>46</v>
      </c>
      <c r="J7" s="25" t="s">
        <v>160</v>
      </c>
    </row>
    <row r="8" spans="1:10" ht="25.5" x14ac:dyDescent="0.25">
      <c r="A8" s="13">
        <v>8</v>
      </c>
      <c r="B8" s="13"/>
      <c r="C8" s="13"/>
      <c r="D8" s="13" t="s">
        <v>28</v>
      </c>
      <c r="E8" s="10"/>
      <c r="F8" s="11"/>
      <c r="G8" s="11"/>
      <c r="H8" s="11"/>
      <c r="I8" s="11"/>
      <c r="J8" s="11"/>
    </row>
    <row r="9" spans="1:10" x14ac:dyDescent="0.25">
      <c r="A9" s="13"/>
      <c r="B9" s="17">
        <v>84</v>
      </c>
      <c r="C9" s="17"/>
      <c r="D9" s="17" t="s">
        <v>35</v>
      </c>
      <c r="E9" s="10"/>
      <c r="F9" s="11"/>
      <c r="G9" s="11"/>
      <c r="H9" s="11"/>
      <c r="I9" s="11"/>
      <c r="J9" s="11"/>
    </row>
    <row r="10" spans="1:10" ht="25.5" x14ac:dyDescent="0.25">
      <c r="A10" s="14"/>
      <c r="B10" s="14"/>
      <c r="C10" s="15">
        <v>81</v>
      </c>
      <c r="D10" s="19" t="s">
        <v>36</v>
      </c>
      <c r="E10" s="10"/>
      <c r="F10" s="11"/>
      <c r="G10" s="11"/>
      <c r="H10" s="11"/>
      <c r="I10" s="11"/>
      <c r="J10" s="11"/>
    </row>
    <row r="11" spans="1:10" ht="25.5" x14ac:dyDescent="0.25">
      <c r="A11" s="16">
        <v>5</v>
      </c>
      <c r="B11" s="16"/>
      <c r="C11" s="16"/>
      <c r="D11" s="27" t="s">
        <v>29</v>
      </c>
      <c r="E11" s="10"/>
      <c r="F11" s="11"/>
      <c r="G11" s="11"/>
      <c r="H11" s="11"/>
      <c r="I11" s="11"/>
      <c r="J11" s="11"/>
    </row>
    <row r="12" spans="1:10" ht="25.5" x14ac:dyDescent="0.25">
      <c r="A12" s="17"/>
      <c r="B12" s="17">
        <v>54</v>
      </c>
      <c r="C12" s="17"/>
      <c r="D12" s="28" t="s">
        <v>37</v>
      </c>
      <c r="E12" s="10"/>
      <c r="F12" s="11"/>
      <c r="G12" s="11"/>
      <c r="H12" s="11"/>
      <c r="I12" s="11"/>
      <c r="J12" s="12"/>
    </row>
    <row r="13" spans="1:10" x14ac:dyDescent="0.25">
      <c r="A13" s="17"/>
      <c r="B13" s="17"/>
      <c r="C13" s="15">
        <v>11</v>
      </c>
      <c r="D13" s="15" t="s">
        <v>18</v>
      </c>
      <c r="E13" s="10"/>
      <c r="F13" s="11"/>
      <c r="G13" s="11"/>
      <c r="H13" s="11"/>
      <c r="I13" s="11"/>
      <c r="J13" s="12"/>
    </row>
    <row r="14" spans="1:10" x14ac:dyDescent="0.25">
      <c r="A14" s="17"/>
      <c r="B14" s="17"/>
      <c r="C14" s="15">
        <v>31</v>
      </c>
      <c r="D14" s="15" t="s">
        <v>38</v>
      </c>
      <c r="E14" s="10"/>
      <c r="F14" s="11"/>
      <c r="G14" s="11"/>
      <c r="H14" s="11"/>
      <c r="I14" s="11"/>
      <c r="J14" s="12"/>
    </row>
  </sheetData>
  <mergeCells count="3">
    <mergeCell ref="A1:J1"/>
    <mergeCell ref="A3:J3"/>
    <mergeCell ref="A5:J5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workbookViewId="0">
      <selection activeCell="H12" sqref="H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0" width="25.28515625" customWidth="1"/>
  </cols>
  <sheetData>
    <row r="1" spans="1:10" ht="42" customHeight="1" x14ac:dyDescent="0.25">
      <c r="A1" s="148" t="s">
        <v>161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x14ac:dyDescent="0.25">
      <c r="A2" s="5"/>
      <c r="B2" s="5"/>
      <c r="C2" s="5"/>
      <c r="D2" s="5"/>
      <c r="E2" s="5"/>
      <c r="F2" s="5"/>
      <c r="G2" s="5"/>
      <c r="H2" s="5"/>
      <c r="I2" s="6"/>
      <c r="J2" s="6"/>
    </row>
    <row r="3" spans="1:10" ht="18" customHeight="1" x14ac:dyDescent="0.25">
      <c r="A3" s="148" t="s">
        <v>30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25.5" x14ac:dyDescent="0.25">
      <c r="A5" s="194" t="s">
        <v>32</v>
      </c>
      <c r="B5" s="195"/>
      <c r="C5" s="196"/>
      <c r="D5" s="24" t="s">
        <v>33</v>
      </c>
      <c r="E5" s="24" t="s">
        <v>11</v>
      </c>
      <c r="F5" s="25" t="s">
        <v>142</v>
      </c>
      <c r="G5" s="25" t="s">
        <v>140</v>
      </c>
      <c r="H5" s="25" t="s">
        <v>159</v>
      </c>
      <c r="I5" s="25" t="s">
        <v>46</v>
      </c>
      <c r="J5" s="25" t="s">
        <v>160</v>
      </c>
    </row>
    <row r="6" spans="1:10" ht="15.75" x14ac:dyDescent="0.25">
      <c r="A6" s="188" t="s">
        <v>133</v>
      </c>
      <c r="B6" s="189"/>
      <c r="C6" s="190"/>
      <c r="D6" s="61" t="s">
        <v>134</v>
      </c>
      <c r="E6" s="62">
        <f>E7</f>
        <v>131080.66999999998</v>
      </c>
      <c r="F6" s="63">
        <f>SUM(F8,F15,F18,F25,F31)</f>
        <v>144795.85</v>
      </c>
      <c r="G6" s="63">
        <v>195287.06</v>
      </c>
      <c r="H6" s="63">
        <v>447509</v>
      </c>
      <c r="I6" s="63">
        <f>I7</f>
        <v>244786</v>
      </c>
      <c r="J6" s="63">
        <f>J7</f>
        <v>246416</v>
      </c>
    </row>
    <row r="7" spans="1:10" ht="38.25" x14ac:dyDescent="0.25">
      <c r="A7" s="191" t="s">
        <v>135</v>
      </c>
      <c r="B7" s="192"/>
      <c r="C7" s="193"/>
      <c r="D7" s="31" t="s">
        <v>136</v>
      </c>
      <c r="E7" s="46">
        <f>SUM(E8,E15,E18,E25,E31)</f>
        <v>131080.66999999998</v>
      </c>
      <c r="F7" s="48">
        <f>SUM(F8,F15,F18,F25,F31)</f>
        <v>144795.85</v>
      </c>
      <c r="G7" s="48">
        <v>195287.06</v>
      </c>
      <c r="H7" s="48">
        <f>SUM(H8,H15,H18,H25,H31)</f>
        <v>447509</v>
      </c>
      <c r="I7" s="48">
        <f>SUM(I8,I15,I18,I25)</f>
        <v>244786</v>
      </c>
      <c r="J7" s="48">
        <f>SUM(J8,J15,J18,J25,J31)</f>
        <v>246416</v>
      </c>
    </row>
    <row r="8" spans="1:10" x14ac:dyDescent="0.25">
      <c r="A8" s="182" t="s">
        <v>103</v>
      </c>
      <c r="B8" s="183"/>
      <c r="C8" s="184"/>
      <c r="D8" s="64" t="s">
        <v>18</v>
      </c>
      <c r="E8" s="59">
        <f t="shared" ref="E8:J8" si="0">SUM(E9,E12)</f>
        <v>113468.62999999999</v>
      </c>
      <c r="F8" s="60">
        <f t="shared" si="0"/>
        <v>127759.49</v>
      </c>
      <c r="G8" s="60">
        <v>166132</v>
      </c>
      <c r="H8" s="60">
        <f t="shared" si="0"/>
        <v>415580</v>
      </c>
      <c r="I8" s="60">
        <f t="shared" si="0"/>
        <v>223431</v>
      </c>
      <c r="J8" s="123">
        <f t="shared" si="0"/>
        <v>224876</v>
      </c>
    </row>
    <row r="9" spans="1:10" x14ac:dyDescent="0.25">
      <c r="A9" s="185">
        <v>3</v>
      </c>
      <c r="B9" s="186"/>
      <c r="C9" s="187"/>
      <c r="D9" s="30" t="s">
        <v>21</v>
      </c>
      <c r="E9" s="45">
        <f>SUM(E10,E11)</f>
        <v>102641.43</v>
      </c>
      <c r="F9" s="47">
        <f>SUM(F10,F11)</f>
        <v>118593.07</v>
      </c>
      <c r="G9" s="47">
        <v>158708</v>
      </c>
      <c r="H9" s="47">
        <f>SUM(H10,H11)</f>
        <v>162477</v>
      </c>
      <c r="I9" s="47">
        <f>SUM(I10,I11)</f>
        <v>216931</v>
      </c>
      <c r="J9" s="49">
        <f>SUM(J10,J11)</f>
        <v>218376</v>
      </c>
    </row>
    <row r="10" spans="1:10" x14ac:dyDescent="0.25">
      <c r="A10" s="176">
        <v>31</v>
      </c>
      <c r="B10" s="177"/>
      <c r="C10" s="178"/>
      <c r="D10" s="30" t="s">
        <v>22</v>
      </c>
      <c r="E10" s="45">
        <v>88082.76</v>
      </c>
      <c r="F10" s="47">
        <v>103597.13</v>
      </c>
      <c r="G10" s="47">
        <v>138617</v>
      </c>
      <c r="H10" s="47">
        <v>135268</v>
      </c>
      <c r="I10" s="47">
        <v>188931</v>
      </c>
      <c r="J10" s="49">
        <v>189876</v>
      </c>
    </row>
    <row r="11" spans="1:10" x14ac:dyDescent="0.25">
      <c r="A11" s="176">
        <v>32</v>
      </c>
      <c r="B11" s="177"/>
      <c r="C11" s="178"/>
      <c r="D11" s="30" t="s">
        <v>34</v>
      </c>
      <c r="E11" s="45">
        <v>14558.67</v>
      </c>
      <c r="F11" s="47">
        <v>14995.94</v>
      </c>
      <c r="G11" s="47">
        <v>20091</v>
      </c>
      <c r="H11" s="47">
        <v>27209</v>
      </c>
      <c r="I11" s="47">
        <v>28000</v>
      </c>
      <c r="J11" s="49">
        <v>28500</v>
      </c>
    </row>
    <row r="12" spans="1:10" ht="25.5" x14ac:dyDescent="0.25">
      <c r="A12" s="115">
        <v>4</v>
      </c>
      <c r="B12" s="113"/>
      <c r="C12" s="114"/>
      <c r="D12" s="30" t="s">
        <v>23</v>
      </c>
      <c r="E12" s="45">
        <v>10827.2</v>
      </c>
      <c r="F12" s="47">
        <v>9166.42</v>
      </c>
      <c r="G12" s="47">
        <v>7424</v>
      </c>
      <c r="H12" s="47">
        <f>SUM(H13,H14)</f>
        <v>253103</v>
      </c>
      <c r="I12" s="47">
        <v>6500</v>
      </c>
      <c r="J12" s="49">
        <v>6500</v>
      </c>
    </row>
    <row r="13" spans="1:10" ht="25.5" x14ac:dyDescent="0.25">
      <c r="A13" s="115"/>
      <c r="B13" s="113">
        <v>41</v>
      </c>
      <c r="C13" s="114"/>
      <c r="D13" s="30" t="s">
        <v>162</v>
      </c>
      <c r="E13" s="45"/>
      <c r="F13" s="47"/>
      <c r="G13" s="47"/>
      <c r="H13" s="47">
        <v>247000</v>
      </c>
      <c r="I13" s="47"/>
      <c r="J13" s="49"/>
    </row>
    <row r="14" spans="1:10" ht="25.5" x14ac:dyDescent="0.25">
      <c r="A14" s="112"/>
      <c r="B14" s="113">
        <v>42</v>
      </c>
      <c r="C14" s="114"/>
      <c r="D14" s="30" t="s">
        <v>59</v>
      </c>
      <c r="E14" s="45">
        <v>10827.2</v>
      </c>
      <c r="F14" s="47">
        <v>9166.42</v>
      </c>
      <c r="G14" s="47">
        <v>7424</v>
      </c>
      <c r="H14" s="47">
        <v>6103</v>
      </c>
      <c r="I14" s="47">
        <v>6500</v>
      </c>
      <c r="J14" s="49">
        <v>6500</v>
      </c>
    </row>
    <row r="15" spans="1:10" ht="15" customHeight="1" x14ac:dyDescent="0.25">
      <c r="A15" s="179" t="s">
        <v>104</v>
      </c>
      <c r="B15" s="180"/>
      <c r="C15" s="181"/>
      <c r="D15" s="65" t="s">
        <v>54</v>
      </c>
      <c r="E15" s="66">
        <f>E16</f>
        <v>0</v>
      </c>
      <c r="F15" s="127">
        <v>1997.75</v>
      </c>
      <c r="G15" s="127">
        <v>2256</v>
      </c>
      <c r="H15" s="127">
        <v>2256</v>
      </c>
      <c r="I15" s="127">
        <v>2520</v>
      </c>
      <c r="J15" s="128">
        <v>2600</v>
      </c>
    </row>
    <row r="16" spans="1:10" x14ac:dyDescent="0.25">
      <c r="A16" s="185">
        <v>3</v>
      </c>
      <c r="B16" s="186"/>
      <c r="C16" s="187"/>
      <c r="D16" s="30" t="s">
        <v>21</v>
      </c>
      <c r="E16" s="45">
        <v>0</v>
      </c>
      <c r="F16" s="47">
        <v>1997.75</v>
      </c>
      <c r="G16" s="47">
        <v>2256</v>
      </c>
      <c r="H16" s="47">
        <v>2256</v>
      </c>
      <c r="I16" s="47">
        <v>2520</v>
      </c>
      <c r="J16" s="49">
        <v>2600</v>
      </c>
    </row>
    <row r="17" spans="1:10" x14ac:dyDescent="0.25">
      <c r="A17" s="176">
        <v>32</v>
      </c>
      <c r="B17" s="177"/>
      <c r="C17" s="178"/>
      <c r="D17" s="30" t="s">
        <v>34</v>
      </c>
      <c r="E17" s="45">
        <v>0</v>
      </c>
      <c r="F17" s="47">
        <v>1997.75</v>
      </c>
      <c r="G17" s="47">
        <v>2256</v>
      </c>
      <c r="H17" s="47">
        <v>2256</v>
      </c>
      <c r="I17" s="47">
        <v>2520</v>
      </c>
      <c r="J17" s="49">
        <v>2600</v>
      </c>
    </row>
    <row r="18" spans="1:10" x14ac:dyDescent="0.25">
      <c r="A18" s="197" t="s">
        <v>62</v>
      </c>
      <c r="B18" s="198"/>
      <c r="C18" s="199"/>
      <c r="D18" s="71" t="s">
        <v>51</v>
      </c>
      <c r="E18" s="72">
        <f>E19</f>
        <v>4521.76</v>
      </c>
      <c r="F18" s="73">
        <v>5558.32</v>
      </c>
      <c r="G18" s="73">
        <v>5710</v>
      </c>
      <c r="H18" s="73">
        <f>SUM(H19,H22)</f>
        <v>6988</v>
      </c>
      <c r="I18" s="73">
        <f>SUM(I19,I22)</f>
        <v>6835</v>
      </c>
      <c r="J18" s="124">
        <f>SUM(J19,J22)</f>
        <v>6940</v>
      </c>
    </row>
    <row r="19" spans="1:10" x14ac:dyDescent="0.25">
      <c r="A19" s="185">
        <v>3</v>
      </c>
      <c r="B19" s="186"/>
      <c r="C19" s="187"/>
      <c r="D19" s="30" t="s">
        <v>21</v>
      </c>
      <c r="E19" s="45">
        <f>SUM(E20,E21)</f>
        <v>4521.76</v>
      </c>
      <c r="F19" s="47">
        <f>SUM(F20,F21)</f>
        <v>5558.33</v>
      </c>
      <c r="G19" s="47">
        <v>5710</v>
      </c>
      <c r="H19" s="47">
        <f>SUM(H20,H21)</f>
        <v>6493</v>
      </c>
      <c r="I19" s="47">
        <f>SUM(I20,I21)</f>
        <v>6535</v>
      </c>
      <c r="J19" s="49">
        <f>SUM(J20,J21)</f>
        <v>6640</v>
      </c>
    </row>
    <row r="20" spans="1:10" x14ac:dyDescent="0.25">
      <c r="A20" s="176">
        <v>32</v>
      </c>
      <c r="B20" s="177"/>
      <c r="C20" s="178"/>
      <c r="D20" s="30" t="s">
        <v>34</v>
      </c>
      <c r="E20" s="45">
        <v>4004.87</v>
      </c>
      <c r="F20" s="47">
        <v>4984.09</v>
      </c>
      <c r="G20" s="47">
        <v>4979</v>
      </c>
      <c r="H20" s="47">
        <v>5762</v>
      </c>
      <c r="I20" s="47">
        <v>5800</v>
      </c>
      <c r="J20" s="49">
        <v>5900</v>
      </c>
    </row>
    <row r="21" spans="1:10" x14ac:dyDescent="0.25">
      <c r="A21" s="203">
        <v>34</v>
      </c>
      <c r="B21" s="204"/>
      <c r="C21" s="205"/>
      <c r="D21" s="30" t="s">
        <v>56</v>
      </c>
      <c r="E21" s="45">
        <v>516.89</v>
      </c>
      <c r="F21" s="47">
        <v>574.24</v>
      </c>
      <c r="G21" s="47">
        <v>731</v>
      </c>
      <c r="H21" s="47">
        <v>731</v>
      </c>
      <c r="I21" s="47">
        <v>735</v>
      </c>
      <c r="J21" s="49">
        <v>740</v>
      </c>
    </row>
    <row r="22" spans="1:10" ht="25.5" x14ac:dyDescent="0.25">
      <c r="A22" s="143">
        <v>4</v>
      </c>
      <c r="B22" s="141"/>
      <c r="C22" s="142"/>
      <c r="D22" s="30" t="s">
        <v>23</v>
      </c>
      <c r="E22" s="45"/>
      <c r="F22" s="47"/>
      <c r="G22" s="47"/>
      <c r="H22" s="47">
        <f>SUM(H23,H24)</f>
        <v>495</v>
      </c>
      <c r="I22" s="47">
        <v>300</v>
      </c>
      <c r="J22" s="49">
        <v>300</v>
      </c>
    </row>
    <row r="23" spans="1:10" ht="25.5" x14ac:dyDescent="0.25">
      <c r="A23" s="140"/>
      <c r="B23" s="141">
        <v>41</v>
      </c>
      <c r="C23" s="142"/>
      <c r="D23" s="30" t="s">
        <v>162</v>
      </c>
      <c r="E23" s="45"/>
      <c r="F23" s="47"/>
      <c r="G23" s="47"/>
      <c r="H23" s="47">
        <v>162</v>
      </c>
      <c r="I23" s="47"/>
      <c r="J23" s="49"/>
    </row>
    <row r="24" spans="1:10" ht="25.5" x14ac:dyDescent="0.25">
      <c r="A24" s="140"/>
      <c r="B24" s="141">
        <v>42</v>
      </c>
      <c r="C24" s="142"/>
      <c r="D24" s="30" t="s">
        <v>59</v>
      </c>
      <c r="E24" s="45"/>
      <c r="F24" s="47"/>
      <c r="G24" s="47"/>
      <c r="H24" s="47">
        <v>333</v>
      </c>
      <c r="I24" s="47">
        <v>300</v>
      </c>
      <c r="J24" s="49">
        <v>300</v>
      </c>
    </row>
    <row r="25" spans="1:10" x14ac:dyDescent="0.25">
      <c r="A25" s="200" t="s">
        <v>137</v>
      </c>
      <c r="B25" s="201"/>
      <c r="C25" s="202"/>
      <c r="D25" s="69" t="s">
        <v>129</v>
      </c>
      <c r="E25" s="70">
        <f>SUM(E26,E28)</f>
        <v>12870.54</v>
      </c>
      <c r="F25" s="125">
        <f>SUM(F26,F28)</f>
        <v>9480.2900000000009</v>
      </c>
      <c r="G25" s="125">
        <v>19405</v>
      </c>
      <c r="H25" s="125">
        <f>SUM(H26,H28)</f>
        <v>22685</v>
      </c>
      <c r="I25" s="125">
        <f>SUM(I26,I28)</f>
        <v>12000</v>
      </c>
      <c r="J25" s="126">
        <f>SUM(J26,J28)</f>
        <v>12000</v>
      </c>
    </row>
    <row r="26" spans="1:10" x14ac:dyDescent="0.25">
      <c r="A26" s="185">
        <v>3</v>
      </c>
      <c r="B26" s="186"/>
      <c r="C26" s="187"/>
      <c r="D26" s="30" t="s">
        <v>21</v>
      </c>
      <c r="E26" s="45">
        <v>1524.34</v>
      </c>
      <c r="F26" s="47">
        <v>2004.12</v>
      </c>
      <c r="G26" s="47">
        <v>1858</v>
      </c>
      <c r="H26" s="47">
        <v>12183</v>
      </c>
      <c r="I26" s="47">
        <v>2000</v>
      </c>
      <c r="J26" s="49">
        <v>2000</v>
      </c>
    </row>
    <row r="27" spans="1:10" x14ac:dyDescent="0.25">
      <c r="A27" s="176">
        <v>32</v>
      </c>
      <c r="B27" s="177"/>
      <c r="C27" s="178"/>
      <c r="D27" s="30" t="s">
        <v>34</v>
      </c>
      <c r="E27" s="45">
        <v>1524.34</v>
      </c>
      <c r="F27" s="47">
        <v>2004.12</v>
      </c>
      <c r="G27" s="47">
        <v>1858</v>
      </c>
      <c r="H27" s="47">
        <v>12183</v>
      </c>
      <c r="I27" s="47">
        <v>2000</v>
      </c>
      <c r="J27" s="49">
        <v>2000</v>
      </c>
    </row>
    <row r="28" spans="1:10" ht="25.5" x14ac:dyDescent="0.25">
      <c r="A28" s="115">
        <v>4</v>
      </c>
      <c r="B28" s="113"/>
      <c r="C28" s="114"/>
      <c r="D28" s="30" t="s">
        <v>23</v>
      </c>
      <c r="E28" s="45">
        <v>11346.2</v>
      </c>
      <c r="F28" s="47">
        <v>7476.17</v>
      </c>
      <c r="G28" s="47">
        <v>17547</v>
      </c>
      <c r="H28" s="47">
        <f>SUM(H29:H30)</f>
        <v>10502</v>
      </c>
      <c r="I28" s="47">
        <v>10000</v>
      </c>
      <c r="J28" s="49">
        <v>10000</v>
      </c>
    </row>
    <row r="29" spans="1:10" ht="25.5" x14ac:dyDescent="0.25">
      <c r="A29" s="115"/>
      <c r="B29" s="113">
        <v>41</v>
      </c>
      <c r="C29" s="114"/>
      <c r="D29" s="30" t="s">
        <v>162</v>
      </c>
      <c r="E29" s="45"/>
      <c r="F29" s="47"/>
      <c r="G29" s="47"/>
      <c r="H29" s="47"/>
      <c r="I29" s="47"/>
      <c r="J29" s="49"/>
    </row>
    <row r="30" spans="1:10" ht="25.5" x14ac:dyDescent="0.25">
      <c r="A30" s="112"/>
      <c r="B30" s="113">
        <v>42</v>
      </c>
      <c r="C30" s="114"/>
      <c r="D30" s="30" t="s">
        <v>59</v>
      </c>
      <c r="E30" s="45">
        <v>11346.2</v>
      </c>
      <c r="F30" s="47">
        <v>7476.17</v>
      </c>
      <c r="G30" s="47">
        <v>17547</v>
      </c>
      <c r="H30" s="47">
        <v>10502</v>
      </c>
      <c r="I30" s="47">
        <v>10000</v>
      </c>
      <c r="J30" s="49">
        <v>10000</v>
      </c>
    </row>
    <row r="31" spans="1:10" ht="25.5" x14ac:dyDescent="0.25">
      <c r="A31" s="206" t="s">
        <v>63</v>
      </c>
      <c r="B31" s="207"/>
      <c r="C31" s="208"/>
      <c r="D31" s="55" t="s">
        <v>61</v>
      </c>
      <c r="E31" s="67">
        <f>E34</f>
        <v>219.74</v>
      </c>
      <c r="F31" s="68">
        <f>SUM(F32,F34)</f>
        <v>0</v>
      </c>
      <c r="G31" s="68">
        <v>1784.06</v>
      </c>
      <c r="H31" s="68"/>
      <c r="I31" s="68">
        <v>0</v>
      </c>
      <c r="J31" s="133">
        <v>0</v>
      </c>
    </row>
    <row r="32" spans="1:10" s="132" customFormat="1" x14ac:dyDescent="0.25">
      <c r="A32" s="134" t="s">
        <v>138</v>
      </c>
      <c r="B32" s="130"/>
      <c r="C32" s="131"/>
      <c r="D32" s="30" t="s">
        <v>21</v>
      </c>
      <c r="E32" s="46"/>
      <c r="F32" s="47"/>
      <c r="G32" s="47">
        <v>1784.06</v>
      </c>
      <c r="H32" s="47"/>
      <c r="I32" s="47"/>
      <c r="J32" s="49"/>
    </row>
    <row r="33" spans="1:10" s="132" customFormat="1" x14ac:dyDescent="0.25">
      <c r="A33" s="129"/>
      <c r="B33" s="130"/>
      <c r="C33" s="131" t="s">
        <v>139</v>
      </c>
      <c r="D33" s="30" t="s">
        <v>34</v>
      </c>
      <c r="E33" s="46"/>
      <c r="F33" s="47"/>
      <c r="G33" s="47">
        <v>1784.06</v>
      </c>
      <c r="H33" s="47"/>
      <c r="I33" s="47"/>
      <c r="J33" s="49"/>
    </row>
    <row r="34" spans="1:10" ht="25.5" x14ac:dyDescent="0.25">
      <c r="A34" s="185">
        <v>4</v>
      </c>
      <c r="B34" s="186"/>
      <c r="C34" s="187"/>
      <c r="D34" s="30" t="s">
        <v>23</v>
      </c>
      <c r="E34" s="45">
        <v>219.74</v>
      </c>
      <c r="F34" s="47"/>
      <c r="G34" s="11"/>
      <c r="H34" s="11"/>
      <c r="I34" s="11"/>
      <c r="J34" s="12"/>
    </row>
    <row r="35" spans="1:10" ht="25.5" x14ac:dyDescent="0.25">
      <c r="A35" s="176">
        <v>42</v>
      </c>
      <c r="B35" s="177"/>
      <c r="C35" s="178"/>
      <c r="D35" s="30" t="s">
        <v>59</v>
      </c>
      <c r="E35" s="45">
        <v>219.74</v>
      </c>
      <c r="F35" s="47"/>
      <c r="G35" s="11"/>
      <c r="H35" s="11"/>
      <c r="I35" s="11"/>
      <c r="J35" s="12"/>
    </row>
  </sheetData>
  <mergeCells count="22">
    <mergeCell ref="A31:C31"/>
    <mergeCell ref="A34:C34"/>
    <mergeCell ref="A35:C35"/>
    <mergeCell ref="A26:C26"/>
    <mergeCell ref="A27:C27"/>
    <mergeCell ref="A18:C18"/>
    <mergeCell ref="A19:C19"/>
    <mergeCell ref="A20:C20"/>
    <mergeCell ref="A25:C25"/>
    <mergeCell ref="A21:C21"/>
    <mergeCell ref="A6:C6"/>
    <mergeCell ref="A7:C7"/>
    <mergeCell ref="A1:J1"/>
    <mergeCell ref="A3:J3"/>
    <mergeCell ref="A5:C5"/>
    <mergeCell ref="A17:C17"/>
    <mergeCell ref="A15:C15"/>
    <mergeCell ref="A8:C8"/>
    <mergeCell ref="A9:C9"/>
    <mergeCell ref="A10:C10"/>
    <mergeCell ref="A11:C11"/>
    <mergeCell ref="A16:C16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47FF6-B2E9-4A07-A100-C4E9263733C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9"/>
  <sheetViews>
    <sheetView workbookViewId="0">
      <selection activeCell="F55" sqref="F55"/>
    </sheetView>
  </sheetViews>
  <sheetFormatPr defaultRowHeight="15" x14ac:dyDescent="0.25"/>
  <cols>
    <col min="1" max="1" width="13.28515625" customWidth="1"/>
    <col min="2" max="2" width="39" customWidth="1"/>
    <col min="3" max="3" width="21.5703125" customWidth="1"/>
    <col min="4" max="4" width="16.28515625" customWidth="1"/>
    <col min="5" max="5" width="13.85546875" customWidth="1"/>
    <col min="6" max="7" width="12.7109375" customWidth="1"/>
    <col min="8" max="8" width="12.28515625" customWidth="1"/>
    <col min="9" max="9" width="13.5703125" customWidth="1"/>
    <col min="10" max="10" width="1" hidden="1" customWidth="1"/>
    <col min="11" max="11" width="2.140625" hidden="1" customWidth="1"/>
  </cols>
  <sheetData>
    <row r="1" spans="1:11" ht="18" x14ac:dyDescent="0.25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x14ac:dyDescent="0.25">
      <c r="A2" s="92"/>
      <c r="B2" s="93"/>
      <c r="C2" s="93"/>
      <c r="D2" s="93"/>
      <c r="E2" s="93"/>
      <c r="F2" s="93"/>
      <c r="G2" s="93"/>
      <c r="H2" s="93"/>
      <c r="I2" s="93" t="s">
        <v>102</v>
      </c>
      <c r="J2" s="93"/>
      <c r="K2" s="93"/>
    </row>
    <row r="3" spans="1:11" ht="85.5" customHeight="1" x14ac:dyDescent="0.25">
      <c r="A3" s="94" t="s">
        <v>32</v>
      </c>
      <c r="B3" s="94" t="s">
        <v>50</v>
      </c>
      <c r="C3" s="94" t="s">
        <v>148</v>
      </c>
      <c r="D3" s="94" t="s">
        <v>110</v>
      </c>
      <c r="E3" s="94" t="s">
        <v>38</v>
      </c>
      <c r="F3" s="94" t="s">
        <v>108</v>
      </c>
      <c r="G3" s="94" t="s">
        <v>109</v>
      </c>
      <c r="H3" s="94" t="s">
        <v>146</v>
      </c>
      <c r="I3" s="94" t="s">
        <v>119</v>
      </c>
      <c r="J3" s="94" t="s">
        <v>69</v>
      </c>
      <c r="K3" s="94" t="s">
        <v>36</v>
      </c>
    </row>
    <row r="4" spans="1:11" ht="15.75" x14ac:dyDescent="0.25">
      <c r="A4" s="210" t="s">
        <v>70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15.75" x14ac:dyDescent="0.25">
      <c r="A5" s="212" t="s">
        <v>105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x14ac:dyDescent="0.25">
      <c r="A6" s="95"/>
      <c r="B6" s="96"/>
      <c r="C6" s="97"/>
      <c r="D6" s="97"/>
      <c r="E6" s="97"/>
      <c r="F6" s="97"/>
      <c r="G6" s="97"/>
      <c r="H6" s="97"/>
      <c r="I6" s="97"/>
      <c r="J6" s="97"/>
      <c r="K6" s="97"/>
    </row>
    <row r="7" spans="1:11" ht="28.5" customHeight="1" x14ac:dyDescent="0.25">
      <c r="A7" s="98" t="s">
        <v>122</v>
      </c>
      <c r="B7" s="99" t="s">
        <v>121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1" ht="35.25" customHeight="1" x14ac:dyDescent="0.25">
      <c r="A8" s="108" t="s">
        <v>123</v>
      </c>
      <c r="B8" s="109" t="s">
        <v>124</v>
      </c>
      <c r="C8" s="110">
        <f>SUM(C9,C54)</f>
        <v>447509</v>
      </c>
      <c r="D8" s="111">
        <f>D9+D54</f>
        <v>417836</v>
      </c>
      <c r="E8" s="111">
        <f>E9+E54</f>
        <v>6988</v>
      </c>
      <c r="F8" s="111">
        <f>F9+F54</f>
        <v>19047</v>
      </c>
      <c r="G8" s="111">
        <f>SUM(G9,G54)</f>
        <v>3638</v>
      </c>
      <c r="H8" s="111"/>
      <c r="I8" s="138"/>
      <c r="J8" s="101"/>
      <c r="K8" s="101"/>
    </row>
    <row r="9" spans="1:11" ht="15" customHeight="1" x14ac:dyDescent="0.25">
      <c r="A9" s="95">
        <v>3</v>
      </c>
      <c r="B9" s="99" t="s">
        <v>21</v>
      </c>
      <c r="C9" s="101">
        <f>SUM(C10,C17,C50)</f>
        <v>183409</v>
      </c>
      <c r="D9" s="101">
        <f>D10+D17+D50</f>
        <v>164733</v>
      </c>
      <c r="E9" s="101">
        <f>E10+E17+E50</f>
        <v>6493</v>
      </c>
      <c r="F9" s="101">
        <f>F10+F17+F50</f>
        <v>11783</v>
      </c>
      <c r="G9" s="101">
        <v>400</v>
      </c>
      <c r="H9" s="101">
        <f>H10+H17+H50</f>
        <v>0</v>
      </c>
      <c r="I9" s="137"/>
      <c r="J9" s="101"/>
      <c r="K9" s="101"/>
    </row>
    <row r="10" spans="1:11" ht="15" customHeight="1" x14ac:dyDescent="0.25">
      <c r="A10" s="95">
        <v>31</v>
      </c>
      <c r="B10" s="99" t="s">
        <v>22</v>
      </c>
      <c r="C10" s="101">
        <f>SUM(C11,C13,C15)</f>
        <v>135268</v>
      </c>
      <c r="D10" s="101">
        <f>D11+D13+D15</f>
        <v>135268</v>
      </c>
      <c r="E10" s="101">
        <f>SUM(E11,E13,E15)</f>
        <v>0</v>
      </c>
      <c r="F10" s="101"/>
      <c r="G10" s="101">
        <v>0</v>
      </c>
      <c r="H10" s="101">
        <f>H11+H13+H15</f>
        <v>0</v>
      </c>
      <c r="I10" s="101"/>
      <c r="J10" s="101"/>
      <c r="K10" s="101"/>
    </row>
    <row r="11" spans="1:11" ht="15" customHeight="1" x14ac:dyDescent="0.25">
      <c r="A11" s="95">
        <v>311</v>
      </c>
      <c r="B11" s="99" t="s">
        <v>71</v>
      </c>
      <c r="C11" s="101">
        <v>109900</v>
      </c>
      <c r="D11" s="101">
        <v>109900</v>
      </c>
      <c r="E11" s="101">
        <v>0</v>
      </c>
      <c r="F11" s="102"/>
      <c r="G11" s="102">
        <v>0</v>
      </c>
      <c r="H11" s="101">
        <v>0</v>
      </c>
      <c r="I11" s="102"/>
      <c r="J11" s="102"/>
      <c r="K11" s="102"/>
    </row>
    <row r="12" spans="1:11" ht="15" customHeight="1" x14ac:dyDescent="0.25">
      <c r="A12" s="103">
        <v>3111</v>
      </c>
      <c r="B12" s="96" t="s">
        <v>72</v>
      </c>
      <c r="C12" s="104">
        <v>109900</v>
      </c>
      <c r="D12" s="104">
        <v>109900</v>
      </c>
      <c r="E12" s="102"/>
      <c r="F12" s="102"/>
      <c r="G12" s="102"/>
      <c r="H12" s="104"/>
      <c r="I12" s="102"/>
      <c r="J12" s="102"/>
      <c r="K12" s="102"/>
    </row>
    <row r="13" spans="1:11" ht="15" customHeight="1" x14ac:dyDescent="0.25">
      <c r="A13" s="95">
        <v>312</v>
      </c>
      <c r="B13" s="96" t="s">
        <v>73</v>
      </c>
      <c r="C13" s="101">
        <v>7235</v>
      </c>
      <c r="D13" s="101">
        <v>7235</v>
      </c>
      <c r="E13" s="101">
        <f>E14</f>
        <v>0</v>
      </c>
      <c r="F13" s="102"/>
      <c r="G13" s="102">
        <v>0</v>
      </c>
      <c r="H13" s="101">
        <f>H14</f>
        <v>0</v>
      </c>
      <c r="I13" s="102"/>
      <c r="J13" s="102"/>
      <c r="K13" s="102"/>
    </row>
    <row r="14" spans="1:11" ht="15" customHeight="1" x14ac:dyDescent="0.25">
      <c r="A14" s="103">
        <v>3121</v>
      </c>
      <c r="B14" s="96" t="s">
        <v>73</v>
      </c>
      <c r="C14" s="102">
        <v>7235</v>
      </c>
      <c r="D14" s="102">
        <v>7235</v>
      </c>
      <c r="E14" s="102"/>
      <c r="F14" s="102"/>
      <c r="G14" s="102"/>
      <c r="H14" s="102"/>
      <c r="I14" s="102"/>
      <c r="J14" s="102"/>
      <c r="K14" s="102"/>
    </row>
    <row r="15" spans="1:11" ht="15" customHeight="1" x14ac:dyDescent="0.25">
      <c r="A15" s="95">
        <v>313</v>
      </c>
      <c r="B15" s="96" t="s">
        <v>74</v>
      </c>
      <c r="C15" s="101">
        <v>18133</v>
      </c>
      <c r="D15" s="101">
        <v>18133</v>
      </c>
      <c r="E15" s="101">
        <v>0</v>
      </c>
      <c r="F15" s="102"/>
      <c r="G15" s="102"/>
      <c r="H15" s="102"/>
      <c r="I15" s="102"/>
      <c r="J15" s="102"/>
      <c r="K15" s="102"/>
    </row>
    <row r="16" spans="1:11" ht="15" customHeight="1" x14ac:dyDescent="0.25">
      <c r="A16" s="103">
        <v>3132</v>
      </c>
      <c r="B16" s="96" t="s">
        <v>75</v>
      </c>
      <c r="C16" s="102">
        <v>18133</v>
      </c>
      <c r="D16" s="102">
        <v>18133</v>
      </c>
      <c r="E16" s="102"/>
      <c r="F16" s="102"/>
      <c r="G16" s="102"/>
      <c r="H16" s="102"/>
      <c r="I16" s="102"/>
      <c r="J16" s="102"/>
      <c r="K16" s="102"/>
    </row>
    <row r="17" spans="1:11" ht="15" customHeight="1" x14ac:dyDescent="0.25">
      <c r="A17" s="95">
        <v>32</v>
      </c>
      <c r="B17" s="99" t="s">
        <v>34</v>
      </c>
      <c r="C17" s="101">
        <f t="shared" ref="C17:H17" si="0">SUM(C18,C22,C32,C45)</f>
        <v>47410</v>
      </c>
      <c r="D17" s="101">
        <f t="shared" si="0"/>
        <v>29465</v>
      </c>
      <c r="E17" s="101">
        <f t="shared" si="0"/>
        <v>5762</v>
      </c>
      <c r="F17" s="101">
        <f t="shared" si="0"/>
        <v>11783</v>
      </c>
      <c r="G17" s="101">
        <f t="shared" si="0"/>
        <v>400</v>
      </c>
      <c r="H17" s="101">
        <f t="shared" si="0"/>
        <v>0</v>
      </c>
      <c r="I17" s="137"/>
      <c r="J17" s="101"/>
      <c r="K17" s="101"/>
    </row>
    <row r="18" spans="1:11" ht="15" customHeight="1" x14ac:dyDescent="0.25">
      <c r="A18" s="95">
        <v>321</v>
      </c>
      <c r="B18" s="99" t="s">
        <v>76</v>
      </c>
      <c r="C18" s="101">
        <f>SUM(C19,C20,C21)</f>
        <v>3520</v>
      </c>
      <c r="D18" s="101">
        <f>D19+D20+D21</f>
        <v>2787</v>
      </c>
      <c r="E18" s="101">
        <f>E19+E20+E21</f>
        <v>733</v>
      </c>
      <c r="F18" s="102"/>
      <c r="G18" s="102">
        <v>0</v>
      </c>
      <c r="H18" s="101">
        <f>H19+H20+H21</f>
        <v>0</v>
      </c>
      <c r="I18" s="102"/>
      <c r="J18" s="102"/>
      <c r="K18" s="102"/>
    </row>
    <row r="19" spans="1:11" ht="15" customHeight="1" x14ac:dyDescent="0.25">
      <c r="A19" s="103">
        <v>3211</v>
      </c>
      <c r="B19" s="96" t="s">
        <v>77</v>
      </c>
      <c r="C19" s="104">
        <v>600</v>
      </c>
      <c r="D19" s="102"/>
      <c r="E19" s="104">
        <v>600</v>
      </c>
      <c r="F19" s="102"/>
      <c r="G19" s="102"/>
      <c r="H19" s="102"/>
      <c r="I19" s="102"/>
      <c r="J19" s="102"/>
      <c r="K19" s="102"/>
    </row>
    <row r="20" spans="1:11" ht="15" customHeight="1" x14ac:dyDescent="0.25">
      <c r="A20" s="103">
        <v>3212</v>
      </c>
      <c r="B20" s="96" t="s">
        <v>78</v>
      </c>
      <c r="C20" s="102">
        <v>2787</v>
      </c>
      <c r="D20" s="102">
        <v>2787</v>
      </c>
      <c r="E20" s="102"/>
      <c r="F20" s="102"/>
      <c r="G20" s="102"/>
      <c r="H20" s="102"/>
      <c r="I20" s="102"/>
      <c r="J20" s="102"/>
      <c r="K20" s="102"/>
    </row>
    <row r="21" spans="1:11" ht="15" customHeight="1" x14ac:dyDescent="0.25">
      <c r="A21" s="103">
        <v>3213</v>
      </c>
      <c r="B21" s="96" t="s">
        <v>79</v>
      </c>
      <c r="C21" s="104">
        <v>133</v>
      </c>
      <c r="D21" s="102"/>
      <c r="E21" s="104">
        <v>133</v>
      </c>
      <c r="F21" s="102"/>
      <c r="G21" s="102"/>
      <c r="H21" s="102"/>
      <c r="I21" s="102"/>
      <c r="J21" s="102"/>
      <c r="K21" s="102"/>
    </row>
    <row r="22" spans="1:11" ht="15" customHeight="1" x14ac:dyDescent="0.25">
      <c r="A22" s="95">
        <v>322</v>
      </c>
      <c r="B22" s="99" t="s">
        <v>80</v>
      </c>
      <c r="C22" s="101">
        <f>SUM(C23,C24,C25,C26,C27,C28,C29,C30,C31)</f>
        <v>11907</v>
      </c>
      <c r="D22" s="101">
        <f>SUM(D23,D24,D25,D26,D27,D28,D29,D30,D31)</f>
        <v>7807</v>
      </c>
      <c r="E22" s="101">
        <f>SUM(E23,E24,E25,E26,E28,E29,E30,E31)</f>
        <v>2109</v>
      </c>
      <c r="F22" s="101">
        <f>SUM(F23,F24,F25,F26,F28,F29,F30:F31)</f>
        <v>1991</v>
      </c>
      <c r="G22" s="101">
        <v>0</v>
      </c>
      <c r="H22" s="101">
        <f>SUM(H23,H24,H25,H26,H28,H29,H30)</f>
        <v>0</v>
      </c>
      <c r="I22" s="101"/>
      <c r="J22" s="102"/>
      <c r="K22" s="102"/>
    </row>
    <row r="23" spans="1:11" ht="15" customHeight="1" x14ac:dyDescent="0.25">
      <c r="A23" s="103">
        <v>3221</v>
      </c>
      <c r="B23" s="96" t="s">
        <v>81</v>
      </c>
      <c r="C23" s="102">
        <v>2200</v>
      </c>
      <c r="D23" s="102">
        <v>1500</v>
      </c>
      <c r="E23" s="102">
        <v>700</v>
      </c>
      <c r="F23" s="102"/>
      <c r="G23" s="102"/>
      <c r="H23" s="102"/>
      <c r="I23" s="102"/>
      <c r="J23" s="102"/>
      <c r="K23" s="102"/>
    </row>
    <row r="24" spans="1:11" ht="15" customHeight="1" x14ac:dyDescent="0.25">
      <c r="A24" s="103">
        <v>3221</v>
      </c>
      <c r="B24" s="96" t="s">
        <v>111</v>
      </c>
      <c r="C24" s="102">
        <v>2400</v>
      </c>
      <c r="D24" s="102"/>
      <c r="E24" s="102">
        <v>409</v>
      </c>
      <c r="F24" s="102">
        <v>1991</v>
      </c>
      <c r="G24" s="102"/>
      <c r="H24" s="102"/>
      <c r="I24" s="102"/>
      <c r="J24" s="102"/>
      <c r="K24" s="102"/>
    </row>
    <row r="25" spans="1:11" ht="15" customHeight="1" x14ac:dyDescent="0.25">
      <c r="A25" s="103">
        <v>3222</v>
      </c>
      <c r="B25" s="96" t="s">
        <v>82</v>
      </c>
      <c r="C25" s="102">
        <v>200</v>
      </c>
      <c r="D25" s="102"/>
      <c r="E25" s="102">
        <v>200</v>
      </c>
      <c r="F25" s="102"/>
      <c r="G25" s="102"/>
      <c r="H25" s="102"/>
      <c r="I25" s="102"/>
      <c r="J25" s="102"/>
      <c r="K25" s="102"/>
    </row>
    <row r="26" spans="1:11" ht="15" customHeight="1" x14ac:dyDescent="0.25">
      <c r="A26" s="103">
        <v>3222</v>
      </c>
      <c r="B26" s="96" t="s">
        <v>112</v>
      </c>
      <c r="C26" s="102">
        <v>1062</v>
      </c>
      <c r="D26" s="102">
        <v>1062</v>
      </c>
      <c r="E26" s="102"/>
      <c r="F26" s="102"/>
      <c r="G26" s="102"/>
      <c r="H26" s="102"/>
      <c r="I26" s="102"/>
      <c r="J26" s="102"/>
      <c r="K26" s="102"/>
    </row>
    <row r="27" spans="1:11" ht="15" customHeight="1" x14ac:dyDescent="0.25">
      <c r="A27" s="103">
        <v>3222</v>
      </c>
      <c r="B27" s="96" t="s">
        <v>156</v>
      </c>
      <c r="C27" s="102">
        <v>500</v>
      </c>
      <c r="D27" s="102">
        <v>500</v>
      </c>
      <c r="E27" s="102"/>
      <c r="F27" s="102"/>
      <c r="G27" s="102"/>
      <c r="H27" s="102"/>
      <c r="I27" s="102"/>
      <c r="J27" s="102"/>
      <c r="K27" s="102"/>
    </row>
    <row r="28" spans="1:11" ht="15" customHeight="1" x14ac:dyDescent="0.25">
      <c r="A28" s="103">
        <v>3223</v>
      </c>
      <c r="B28" s="96" t="s">
        <v>107</v>
      </c>
      <c r="C28" s="104">
        <v>2489</v>
      </c>
      <c r="D28" s="102">
        <v>2489</v>
      </c>
      <c r="E28" s="102"/>
      <c r="F28" s="102"/>
      <c r="G28" s="102"/>
      <c r="H28" s="102"/>
      <c r="I28" s="102"/>
      <c r="J28" s="102"/>
      <c r="K28" s="102"/>
    </row>
    <row r="29" spans="1:11" ht="15" customHeight="1" x14ac:dyDescent="0.25">
      <c r="A29" s="103">
        <v>3223</v>
      </c>
      <c r="B29" s="96" t="s">
        <v>106</v>
      </c>
      <c r="C29" s="104">
        <v>2256</v>
      </c>
      <c r="D29" s="102">
        <v>2256</v>
      </c>
      <c r="E29" s="102"/>
      <c r="F29" s="102"/>
      <c r="G29" s="102"/>
      <c r="H29" s="102"/>
      <c r="I29" s="102"/>
      <c r="J29" s="102"/>
      <c r="K29" s="102"/>
    </row>
    <row r="30" spans="1:11" ht="15" customHeight="1" x14ac:dyDescent="0.25">
      <c r="A30" s="103">
        <v>3224</v>
      </c>
      <c r="B30" s="96" t="s">
        <v>83</v>
      </c>
      <c r="C30" s="102">
        <v>300</v>
      </c>
      <c r="D30" s="102"/>
      <c r="E30" s="102">
        <v>300</v>
      </c>
      <c r="F30" s="102"/>
      <c r="G30" s="102"/>
      <c r="H30" s="102"/>
      <c r="I30" s="102"/>
      <c r="J30" s="102"/>
      <c r="K30" s="102"/>
    </row>
    <row r="31" spans="1:11" ht="15" customHeight="1" x14ac:dyDescent="0.25">
      <c r="A31" s="103">
        <v>3225</v>
      </c>
      <c r="B31" s="96" t="s">
        <v>84</v>
      </c>
      <c r="C31" s="102">
        <v>500</v>
      </c>
      <c r="D31" s="102"/>
      <c r="E31" s="102">
        <v>500</v>
      </c>
      <c r="F31" s="102"/>
      <c r="G31" s="102"/>
      <c r="H31" s="102"/>
      <c r="I31" s="102"/>
      <c r="J31" s="102"/>
      <c r="K31" s="102"/>
    </row>
    <row r="32" spans="1:11" ht="15" customHeight="1" x14ac:dyDescent="0.25">
      <c r="A32" s="95">
        <v>323</v>
      </c>
      <c r="B32" s="99" t="s">
        <v>85</v>
      </c>
      <c r="C32" s="101">
        <f>SUM(C33,C34,C35,C36,C37,C38,C39,C40,C41,C42,C43,C44)</f>
        <v>28718</v>
      </c>
      <c r="D32" s="101">
        <f>SUM(D33,D34,D35,D36,D37,D38,D39,D40,D41,D42,D43,D44)</f>
        <v>16206</v>
      </c>
      <c r="E32" s="101">
        <f>SUM(E33,E34,E35,E36,E37,E38,E39,E41,E42,E43,E44)</f>
        <v>2320</v>
      </c>
      <c r="F32" s="101">
        <f>SUM(F33,F34,F35,F36,F37,F38,F39,F41,F42,F43,F44)</f>
        <v>9792</v>
      </c>
      <c r="G32" s="101">
        <v>400</v>
      </c>
      <c r="H32" s="101"/>
      <c r="I32" s="101"/>
      <c r="J32" s="102"/>
      <c r="K32" s="102"/>
    </row>
    <row r="33" spans="1:11" ht="15" customHeight="1" x14ac:dyDescent="0.25">
      <c r="A33" s="103">
        <v>3231</v>
      </c>
      <c r="B33" s="96" t="s">
        <v>86</v>
      </c>
      <c r="C33" s="102">
        <v>1800</v>
      </c>
      <c r="D33" s="102"/>
      <c r="E33" s="102">
        <v>1800</v>
      </c>
      <c r="F33" s="102"/>
      <c r="G33" s="102"/>
      <c r="H33" s="102"/>
      <c r="I33" s="102"/>
      <c r="J33" s="102"/>
      <c r="K33" s="102"/>
    </row>
    <row r="34" spans="1:11" ht="15" customHeight="1" x14ac:dyDescent="0.25">
      <c r="A34" s="103">
        <v>3232</v>
      </c>
      <c r="B34" s="96" t="s">
        <v>87</v>
      </c>
      <c r="C34" s="104">
        <v>400</v>
      </c>
      <c r="D34" s="102">
        <v>400</v>
      </c>
      <c r="E34" s="102"/>
      <c r="F34" s="102"/>
      <c r="G34" s="102"/>
      <c r="H34" s="102"/>
      <c r="I34" s="102"/>
      <c r="J34" s="102"/>
      <c r="K34" s="102"/>
    </row>
    <row r="35" spans="1:11" ht="15" customHeight="1" x14ac:dyDescent="0.25">
      <c r="A35" s="103">
        <v>3233</v>
      </c>
      <c r="B35" s="96" t="s">
        <v>88</v>
      </c>
      <c r="C35" s="102">
        <v>1500</v>
      </c>
      <c r="D35" s="102">
        <v>1500</v>
      </c>
      <c r="E35" s="102"/>
      <c r="F35" s="102"/>
      <c r="G35" s="102"/>
      <c r="H35" s="102"/>
      <c r="I35" s="102"/>
      <c r="J35" s="102"/>
      <c r="K35" s="102"/>
    </row>
    <row r="36" spans="1:11" ht="15" customHeight="1" x14ac:dyDescent="0.25">
      <c r="A36" s="103">
        <v>3234</v>
      </c>
      <c r="B36" s="96" t="s">
        <v>89</v>
      </c>
      <c r="C36" s="102">
        <v>620</v>
      </c>
      <c r="D36" s="102">
        <v>620</v>
      </c>
      <c r="E36" s="102"/>
      <c r="F36" s="102"/>
      <c r="G36" s="102"/>
      <c r="H36" s="102"/>
      <c r="I36" s="102"/>
      <c r="J36" s="102"/>
      <c r="K36" s="102"/>
    </row>
    <row r="37" spans="1:11" ht="15" customHeight="1" x14ac:dyDescent="0.25">
      <c r="A37" s="103">
        <v>3237</v>
      </c>
      <c r="B37" s="96" t="s">
        <v>90</v>
      </c>
      <c r="C37" s="102">
        <v>3000</v>
      </c>
      <c r="D37" s="102">
        <v>600</v>
      </c>
      <c r="E37" s="102"/>
      <c r="F37" s="102">
        <v>2000</v>
      </c>
      <c r="G37" s="102">
        <v>400</v>
      </c>
      <c r="H37" s="102"/>
      <c r="I37" s="102"/>
      <c r="J37" s="102"/>
      <c r="K37" s="102"/>
    </row>
    <row r="38" spans="1:11" ht="15" customHeight="1" x14ac:dyDescent="0.25">
      <c r="A38" s="103">
        <v>3238</v>
      </c>
      <c r="B38" s="96" t="s">
        <v>91</v>
      </c>
      <c r="C38" s="102">
        <v>3700</v>
      </c>
      <c r="D38" s="102">
        <v>3700</v>
      </c>
      <c r="E38" s="102"/>
      <c r="F38" s="102"/>
      <c r="G38" s="102"/>
      <c r="H38" s="102"/>
      <c r="I38" s="102"/>
      <c r="J38" s="102"/>
      <c r="K38" s="102"/>
    </row>
    <row r="39" spans="1:11" ht="15" customHeight="1" x14ac:dyDescent="0.25">
      <c r="A39" s="103">
        <v>3239</v>
      </c>
      <c r="B39" s="96" t="s">
        <v>92</v>
      </c>
      <c r="C39" s="104">
        <v>3000</v>
      </c>
      <c r="D39" s="102">
        <v>3000</v>
      </c>
      <c r="E39" s="102"/>
      <c r="F39" s="102"/>
      <c r="G39" s="102"/>
      <c r="H39" s="102"/>
      <c r="I39" s="102"/>
      <c r="J39" s="102"/>
      <c r="K39" s="102"/>
    </row>
    <row r="40" spans="1:11" ht="15" customHeight="1" x14ac:dyDescent="0.25">
      <c r="A40" s="103">
        <v>3239</v>
      </c>
      <c r="B40" s="96" t="s">
        <v>158</v>
      </c>
      <c r="C40" s="104">
        <v>1327</v>
      </c>
      <c r="D40" s="102">
        <v>1327</v>
      </c>
      <c r="E40" s="102"/>
      <c r="F40" s="102"/>
      <c r="G40" s="102"/>
      <c r="H40" s="102"/>
      <c r="I40" s="102"/>
      <c r="J40" s="102"/>
      <c r="K40" s="102"/>
    </row>
    <row r="41" spans="1:11" ht="15" customHeight="1" x14ac:dyDescent="0.25">
      <c r="A41" s="103">
        <v>3239</v>
      </c>
      <c r="B41" s="106" t="s">
        <v>149</v>
      </c>
      <c r="C41" s="102">
        <f>SUM(D41,E41,F41,G41,H41,I41)</f>
        <v>4637</v>
      </c>
      <c r="D41" s="102">
        <v>500</v>
      </c>
      <c r="E41" s="102">
        <v>120</v>
      </c>
      <c r="F41" s="102">
        <v>4017</v>
      </c>
      <c r="G41" s="102"/>
      <c r="H41" s="102"/>
      <c r="I41" s="102"/>
      <c r="J41" s="102"/>
      <c r="K41" s="102"/>
    </row>
    <row r="42" spans="1:11" ht="15" customHeight="1" x14ac:dyDescent="0.25">
      <c r="A42" s="103">
        <v>3239</v>
      </c>
      <c r="B42" s="106" t="s">
        <v>150</v>
      </c>
      <c r="C42" s="102">
        <f>SUM(D42,E42,F42,G42,H42,I42)</f>
        <v>4150</v>
      </c>
      <c r="D42" s="102">
        <v>1975</v>
      </c>
      <c r="E42" s="102">
        <v>200</v>
      </c>
      <c r="F42" s="102">
        <v>1975</v>
      </c>
      <c r="G42" s="102"/>
      <c r="H42" s="102"/>
      <c r="I42" s="102"/>
      <c r="J42" s="102"/>
      <c r="K42" s="102"/>
    </row>
    <row r="43" spans="1:11" ht="15" customHeight="1" x14ac:dyDescent="0.25">
      <c r="A43" s="103">
        <v>3239</v>
      </c>
      <c r="B43" s="106" t="s">
        <v>154</v>
      </c>
      <c r="C43" s="102">
        <f>SUM(D43,E43,F43,G43,H43,I43)</f>
        <v>3584</v>
      </c>
      <c r="D43" s="102">
        <v>1584</v>
      </c>
      <c r="E43" s="102">
        <v>200</v>
      </c>
      <c r="F43" s="102">
        <v>1800</v>
      </c>
      <c r="G43" s="102"/>
      <c r="H43" s="102"/>
      <c r="I43" s="102"/>
      <c r="J43" s="102"/>
      <c r="K43" s="102"/>
    </row>
    <row r="44" spans="1:11" ht="15" customHeight="1" x14ac:dyDescent="0.25">
      <c r="A44" s="103">
        <v>3239</v>
      </c>
      <c r="B44" s="106" t="s">
        <v>155</v>
      </c>
      <c r="C44" s="102">
        <v>1000</v>
      </c>
      <c r="D44" s="102">
        <v>1000</v>
      </c>
      <c r="E44" s="102"/>
      <c r="F44" s="102"/>
      <c r="G44" s="102"/>
      <c r="H44" s="102"/>
      <c r="I44" s="102"/>
      <c r="J44" s="102"/>
      <c r="K44" s="102"/>
    </row>
    <row r="45" spans="1:11" ht="15" customHeight="1" x14ac:dyDescent="0.25">
      <c r="A45" s="95">
        <v>329</v>
      </c>
      <c r="B45" s="99" t="s">
        <v>93</v>
      </c>
      <c r="C45" s="101">
        <f>SUM(C46,C47,C48,C49)</f>
        <v>3265</v>
      </c>
      <c r="D45" s="101">
        <f t="shared" ref="D45:H45" si="1">SUM(D46,D47,D48,D49)</f>
        <v>2665</v>
      </c>
      <c r="E45" s="101">
        <f t="shared" si="1"/>
        <v>600</v>
      </c>
      <c r="F45" s="102">
        <f t="shared" si="1"/>
        <v>0</v>
      </c>
      <c r="G45" s="102">
        <v>0</v>
      </c>
      <c r="H45" s="101">
        <f t="shared" si="1"/>
        <v>0</v>
      </c>
      <c r="I45" s="137"/>
      <c r="J45" s="102"/>
      <c r="K45" s="102"/>
    </row>
    <row r="46" spans="1:11" ht="15" customHeight="1" x14ac:dyDescent="0.25">
      <c r="A46" s="103">
        <v>3292</v>
      </c>
      <c r="B46" s="96" t="s">
        <v>94</v>
      </c>
      <c r="C46" s="102">
        <v>0</v>
      </c>
      <c r="D46" s="102">
        <v>0</v>
      </c>
      <c r="E46" s="102">
        <v>0</v>
      </c>
      <c r="F46" s="102">
        <v>0</v>
      </c>
      <c r="G46" s="102"/>
      <c r="H46" s="102"/>
      <c r="I46" s="102"/>
      <c r="J46" s="102"/>
      <c r="K46" s="102"/>
    </row>
    <row r="47" spans="1:11" ht="15" customHeight="1" x14ac:dyDescent="0.25">
      <c r="A47" s="103">
        <v>3293</v>
      </c>
      <c r="B47" s="96" t="s">
        <v>95</v>
      </c>
      <c r="C47" s="102">
        <v>1800</v>
      </c>
      <c r="D47" s="102">
        <v>1200</v>
      </c>
      <c r="E47" s="102">
        <v>600</v>
      </c>
      <c r="F47" s="102"/>
      <c r="G47" s="102"/>
      <c r="H47" s="102"/>
      <c r="I47" s="136"/>
      <c r="J47" s="102"/>
      <c r="K47" s="102"/>
    </row>
    <row r="48" spans="1:11" ht="15" customHeight="1" x14ac:dyDescent="0.25">
      <c r="A48" s="105">
        <v>3295</v>
      </c>
      <c r="B48" s="106" t="s">
        <v>96</v>
      </c>
      <c r="C48" s="102">
        <v>265</v>
      </c>
      <c r="D48" s="102">
        <v>265</v>
      </c>
      <c r="E48" s="102"/>
      <c r="F48" s="102"/>
      <c r="G48" s="102"/>
      <c r="H48" s="102"/>
      <c r="I48" s="102"/>
      <c r="J48" s="102"/>
      <c r="K48" s="102"/>
    </row>
    <row r="49" spans="1:11" ht="15" customHeight="1" x14ac:dyDescent="0.25">
      <c r="A49" s="105">
        <v>3299</v>
      </c>
      <c r="B49" s="106" t="s">
        <v>93</v>
      </c>
      <c r="C49" s="102">
        <v>1200</v>
      </c>
      <c r="D49" s="102">
        <v>1200</v>
      </c>
      <c r="E49" s="102"/>
      <c r="F49" s="102"/>
      <c r="G49" s="102"/>
      <c r="H49" s="102"/>
      <c r="I49" s="102"/>
      <c r="J49" s="102"/>
      <c r="K49" s="102"/>
    </row>
    <row r="50" spans="1:11" ht="15" customHeight="1" x14ac:dyDescent="0.25">
      <c r="A50" s="95">
        <v>34</v>
      </c>
      <c r="B50" s="99" t="s">
        <v>97</v>
      </c>
      <c r="C50" s="101">
        <v>731</v>
      </c>
      <c r="D50" s="101">
        <f>D51</f>
        <v>0</v>
      </c>
      <c r="E50" s="101">
        <f>E51</f>
        <v>731</v>
      </c>
      <c r="F50" s="101"/>
      <c r="G50" s="101">
        <v>0</v>
      </c>
      <c r="H50" s="101">
        <f>H51</f>
        <v>0</v>
      </c>
      <c r="I50" s="101"/>
      <c r="J50" s="101"/>
      <c r="K50" s="101"/>
    </row>
    <row r="51" spans="1:11" ht="15" customHeight="1" x14ac:dyDescent="0.25">
      <c r="A51" s="95">
        <v>343</v>
      </c>
      <c r="B51" s="99" t="s">
        <v>98</v>
      </c>
      <c r="C51" s="101">
        <v>731</v>
      </c>
      <c r="D51" s="101">
        <f>D52+D53</f>
        <v>0</v>
      </c>
      <c r="E51" s="101">
        <f>SUM(E52,E53)</f>
        <v>731</v>
      </c>
      <c r="F51" s="102"/>
      <c r="G51" s="102"/>
      <c r="H51" s="101"/>
      <c r="I51" s="101"/>
      <c r="J51" s="102"/>
      <c r="K51" s="102"/>
    </row>
    <row r="52" spans="1:11" ht="15" customHeight="1" x14ac:dyDescent="0.25">
      <c r="A52" s="103">
        <v>3431</v>
      </c>
      <c r="B52" s="96" t="s">
        <v>99</v>
      </c>
      <c r="C52" s="102">
        <v>730</v>
      </c>
      <c r="D52" s="102"/>
      <c r="E52" s="102">
        <v>730</v>
      </c>
      <c r="F52" s="102"/>
      <c r="G52" s="102"/>
      <c r="H52" s="102"/>
      <c r="I52" s="102"/>
      <c r="J52" s="102"/>
      <c r="K52" s="102"/>
    </row>
    <row r="53" spans="1:11" ht="15" customHeight="1" x14ac:dyDescent="0.25">
      <c r="A53" s="103">
        <v>3433</v>
      </c>
      <c r="B53" s="96" t="s">
        <v>100</v>
      </c>
      <c r="C53" s="102">
        <v>1</v>
      </c>
      <c r="D53" s="102"/>
      <c r="E53" s="102">
        <v>1</v>
      </c>
      <c r="F53" s="102"/>
      <c r="G53" s="102"/>
      <c r="H53" s="102"/>
      <c r="I53" s="102"/>
      <c r="J53" s="102"/>
      <c r="K53" s="102"/>
    </row>
    <row r="54" spans="1:11" ht="15" customHeight="1" x14ac:dyDescent="0.25">
      <c r="A54" s="107">
        <v>4</v>
      </c>
      <c r="B54" s="98" t="s">
        <v>23</v>
      </c>
      <c r="C54" s="101">
        <f>SUM(C55,C58)</f>
        <v>264100</v>
      </c>
      <c r="D54" s="101">
        <f>SUM(D55,D58)</f>
        <v>253103</v>
      </c>
      <c r="E54" s="101">
        <f>SUM(E55,E58)</f>
        <v>495</v>
      </c>
      <c r="F54" s="101">
        <f>SUM(F55,F58)</f>
        <v>7264</v>
      </c>
      <c r="G54" s="101">
        <v>3238</v>
      </c>
      <c r="H54" s="101">
        <f>H58</f>
        <v>0</v>
      </c>
      <c r="I54" s="101"/>
      <c r="J54" s="102"/>
      <c r="K54" s="102"/>
    </row>
    <row r="55" spans="1:11" ht="15" customHeight="1" x14ac:dyDescent="0.25">
      <c r="A55" s="107">
        <v>41</v>
      </c>
      <c r="B55" s="98" t="s">
        <v>151</v>
      </c>
      <c r="C55" s="101">
        <f>SUM(D55,E55,F55,G55,H55,I55)</f>
        <v>247162</v>
      </c>
      <c r="D55" s="101">
        <v>247000</v>
      </c>
      <c r="E55" s="101">
        <v>162</v>
      </c>
      <c r="F55" s="101"/>
      <c r="G55" s="101"/>
      <c r="H55" s="101"/>
      <c r="I55" s="102"/>
      <c r="J55" s="102"/>
      <c r="K55" s="102"/>
    </row>
    <row r="56" spans="1:11" ht="15" customHeight="1" x14ac:dyDescent="0.25">
      <c r="A56" s="107">
        <v>412</v>
      </c>
      <c r="B56" s="98" t="s">
        <v>152</v>
      </c>
      <c r="C56" s="101">
        <v>247162</v>
      </c>
      <c r="D56" s="101">
        <v>247000</v>
      </c>
      <c r="E56" s="101">
        <v>162</v>
      </c>
      <c r="F56" s="101"/>
      <c r="G56" s="101"/>
      <c r="H56" s="101"/>
      <c r="I56" s="101"/>
      <c r="J56" s="102"/>
      <c r="K56" s="102"/>
    </row>
    <row r="57" spans="1:11" ht="15" customHeight="1" x14ac:dyDescent="0.25">
      <c r="A57" s="105">
        <v>4124</v>
      </c>
      <c r="B57" s="106" t="s">
        <v>153</v>
      </c>
      <c r="C57" s="102">
        <f>SUM(D57,E57,F57,G57,H57,I57)</f>
        <v>247162</v>
      </c>
      <c r="D57" s="102">
        <v>247000</v>
      </c>
      <c r="E57" s="102">
        <v>162</v>
      </c>
      <c r="F57" s="102"/>
      <c r="G57" s="102"/>
      <c r="H57" s="102"/>
      <c r="I57" s="102"/>
      <c r="J57" s="102"/>
      <c r="K57" s="102"/>
    </row>
    <row r="58" spans="1:11" ht="15" customHeight="1" x14ac:dyDescent="0.25">
      <c r="A58" s="107">
        <v>42</v>
      </c>
      <c r="B58" s="98" t="s">
        <v>59</v>
      </c>
      <c r="C58" s="101">
        <f>SUM(D58,E58,F58,G58,H58,I58)</f>
        <v>16938</v>
      </c>
      <c r="D58" s="101">
        <f>SUM(D59,D62,D64)</f>
        <v>6103</v>
      </c>
      <c r="E58" s="101">
        <f>SUM(E59,E62,E64)</f>
        <v>333</v>
      </c>
      <c r="F58" s="101">
        <f>SUM(F59,F62,F64)</f>
        <v>7264</v>
      </c>
      <c r="G58" s="101">
        <f>SUM(G59,G62)</f>
        <v>3238</v>
      </c>
      <c r="H58" s="101">
        <f>SUM(H59,H62,H64)</f>
        <v>0</v>
      </c>
      <c r="I58" s="102"/>
      <c r="J58" s="102"/>
      <c r="K58" s="102"/>
    </row>
    <row r="59" spans="1:11" ht="15" customHeight="1" x14ac:dyDescent="0.25">
      <c r="A59" s="95">
        <v>422</v>
      </c>
      <c r="B59" s="99" t="s">
        <v>101</v>
      </c>
      <c r="C59" s="101">
        <v>5973</v>
      </c>
      <c r="D59" s="101">
        <f>SUM(D60,D61)</f>
        <v>3050</v>
      </c>
      <c r="E59" s="101">
        <f t="shared" ref="E59" si="2">E60</f>
        <v>200</v>
      </c>
      <c r="F59" s="101">
        <v>893</v>
      </c>
      <c r="G59" s="101">
        <f>SUM(G60,G61)</f>
        <v>2574</v>
      </c>
      <c r="H59" s="101">
        <f>H60</f>
        <v>0</v>
      </c>
      <c r="I59" s="101"/>
      <c r="J59" s="101"/>
      <c r="K59" s="101"/>
    </row>
    <row r="60" spans="1:11" ht="15" customHeight="1" x14ac:dyDescent="0.25">
      <c r="A60" s="103">
        <v>4221</v>
      </c>
      <c r="B60" s="96" t="s">
        <v>113</v>
      </c>
      <c r="C60" s="102">
        <f>SUM(D60,E60,F60,G60,H60,I60)</f>
        <v>6717</v>
      </c>
      <c r="D60" s="102">
        <v>3050</v>
      </c>
      <c r="E60" s="102">
        <v>200</v>
      </c>
      <c r="F60" s="102">
        <v>893</v>
      </c>
      <c r="G60" s="102">
        <v>2574</v>
      </c>
      <c r="H60" s="101"/>
      <c r="I60" s="102"/>
      <c r="J60" s="102"/>
      <c r="K60" s="102"/>
    </row>
    <row r="61" spans="1:11" ht="15" customHeight="1" x14ac:dyDescent="0.25">
      <c r="A61" s="103">
        <v>4221</v>
      </c>
      <c r="B61" s="96" t="s">
        <v>114</v>
      </c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11" s="116" customFormat="1" ht="15" customHeight="1" x14ac:dyDescent="0.25">
      <c r="A62" s="95">
        <v>424</v>
      </c>
      <c r="B62" s="99" t="s">
        <v>115</v>
      </c>
      <c r="C62" s="101">
        <f>SUM(D62,E62,F62,G62,H62)</f>
        <v>10221</v>
      </c>
      <c r="D62" s="101">
        <f>SUM(D63)</f>
        <v>3053</v>
      </c>
      <c r="E62" s="101">
        <v>133</v>
      </c>
      <c r="F62" s="101">
        <f>SUM(F63)</f>
        <v>6371</v>
      </c>
      <c r="G62" s="101">
        <v>664</v>
      </c>
      <c r="H62" s="101">
        <f>SUM(H63)</f>
        <v>0</v>
      </c>
      <c r="I62" s="101"/>
      <c r="J62" s="101"/>
      <c r="K62" s="101"/>
    </row>
    <row r="63" spans="1:11" ht="15" customHeight="1" x14ac:dyDescent="0.25">
      <c r="A63" s="103">
        <v>4241</v>
      </c>
      <c r="B63" s="96" t="s">
        <v>116</v>
      </c>
      <c r="C63" s="102">
        <f>SUM(D63,E63,F63,G63,H63)</f>
        <v>10221</v>
      </c>
      <c r="D63" s="102">
        <v>3053</v>
      </c>
      <c r="E63" s="102">
        <v>133</v>
      </c>
      <c r="F63" s="102">
        <v>6371</v>
      </c>
      <c r="G63" s="102">
        <v>664</v>
      </c>
      <c r="H63" s="102"/>
      <c r="I63" s="102"/>
      <c r="J63" s="102"/>
      <c r="K63" s="102"/>
    </row>
    <row r="64" spans="1:11" s="116" customFormat="1" ht="15" customHeight="1" x14ac:dyDescent="0.25">
      <c r="A64" s="95">
        <v>426</v>
      </c>
      <c r="B64" s="99" t="s">
        <v>117</v>
      </c>
      <c r="C64" s="101"/>
      <c r="D64" s="101"/>
      <c r="E64" s="101"/>
      <c r="F64" s="101"/>
      <c r="G64" s="101"/>
      <c r="H64" s="101"/>
      <c r="I64" s="101"/>
      <c r="J64" s="101"/>
      <c r="K64" s="101"/>
    </row>
    <row r="65" spans="1:11" ht="15" customHeight="1" x14ac:dyDescent="0.25">
      <c r="A65" s="103">
        <v>4262</v>
      </c>
      <c r="B65" s="96" t="s">
        <v>118</v>
      </c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5" customHeight="1" x14ac:dyDescent="0.25">
      <c r="A66" s="103"/>
      <c r="B66" s="120" t="s">
        <v>120</v>
      </c>
      <c r="C66" s="101">
        <f>SUM(D66,E66,F66,G66,H66)</f>
        <v>447509</v>
      </c>
      <c r="D66" s="101">
        <f>SUM(D8)</f>
        <v>417836</v>
      </c>
      <c r="E66" s="101">
        <f>SUM(E8)</f>
        <v>6988</v>
      </c>
      <c r="F66" s="101">
        <f>SUM(F8)</f>
        <v>19047</v>
      </c>
      <c r="G66" s="101">
        <v>3638</v>
      </c>
      <c r="H66" s="101">
        <f>SUM(H8)</f>
        <v>0</v>
      </c>
      <c r="I66" s="137"/>
      <c r="J66" s="102"/>
      <c r="K66" s="102"/>
    </row>
    <row r="67" spans="1:11" ht="15" customHeight="1" x14ac:dyDescent="0.25">
      <c r="A67" s="117"/>
      <c r="B67" s="118"/>
      <c r="C67" s="119"/>
      <c r="D67" s="119"/>
      <c r="E67" s="119"/>
      <c r="F67" s="119"/>
      <c r="G67" s="119"/>
      <c r="H67" s="119"/>
      <c r="I67" s="119"/>
      <c r="J67" s="119"/>
      <c r="K67" s="119"/>
    </row>
    <row r="69" spans="1:11" x14ac:dyDescent="0.25">
      <c r="A69" t="s">
        <v>157</v>
      </c>
      <c r="E69" t="s">
        <v>141</v>
      </c>
    </row>
  </sheetData>
  <mergeCells count="3">
    <mergeCell ref="A1:K1"/>
    <mergeCell ref="A4:K4"/>
    <mergeCell ref="A5:K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List1</vt:lpstr>
      <vt:lpstr>RASHODI 4. 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2023-12-27T11:43:17Z</cp:lastPrinted>
  <dcterms:created xsi:type="dcterms:W3CDTF">2022-08-12T12:51:27Z</dcterms:created>
  <dcterms:modified xsi:type="dcterms:W3CDTF">2023-12-27T11:45:34Z</dcterms:modified>
</cp:coreProperties>
</file>